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3395" windowHeight="62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6" i="1" l="1"/>
  <c r="D180" i="1" l="1"/>
  <c r="E180" i="1"/>
  <c r="C180" i="1"/>
  <c r="E156" i="1"/>
  <c r="D156" i="1"/>
  <c r="C156" i="1"/>
  <c r="D153" i="1"/>
  <c r="D16" i="1" l="1"/>
  <c r="C16" i="1"/>
  <c r="D177" i="1" l="1"/>
  <c r="E237" i="1"/>
  <c r="D237" i="1"/>
  <c r="C237" i="1"/>
  <c r="D235" i="1"/>
  <c r="E235" i="1"/>
  <c r="C235" i="1"/>
  <c r="D141" i="1" l="1"/>
  <c r="E141" i="1"/>
  <c r="C141" i="1"/>
  <c r="D220" i="1"/>
  <c r="E220" i="1"/>
  <c r="D222" i="1"/>
  <c r="E222" i="1"/>
  <c r="D224" i="1"/>
  <c r="E224" i="1"/>
  <c r="D226" i="1"/>
  <c r="E226" i="1"/>
  <c r="D228" i="1"/>
  <c r="E228" i="1"/>
  <c r="D230" i="1"/>
  <c r="E230" i="1"/>
  <c r="D247" i="1"/>
  <c r="D239" i="1" s="1"/>
  <c r="D232" i="1" s="1"/>
  <c r="E247" i="1"/>
  <c r="E239" i="1" s="1"/>
  <c r="E232" i="1" s="1"/>
  <c r="C247" i="1"/>
  <c r="C239" i="1" s="1"/>
  <c r="C232" i="1" s="1"/>
  <c r="D152" i="1"/>
  <c r="E152" i="1"/>
  <c r="D154" i="1"/>
  <c r="E154" i="1"/>
  <c r="D158" i="1"/>
  <c r="E158" i="1"/>
  <c r="D160" i="1"/>
  <c r="E160" i="1"/>
  <c r="D162" i="1"/>
  <c r="E162" i="1"/>
  <c r="D164" i="1"/>
  <c r="E164" i="1"/>
  <c r="D166" i="1"/>
  <c r="E166" i="1"/>
  <c r="D168" i="1"/>
  <c r="E168" i="1"/>
  <c r="D170" i="1"/>
  <c r="E170" i="1"/>
  <c r="D172" i="1"/>
  <c r="E172" i="1"/>
  <c r="D174" i="1"/>
  <c r="E174" i="1"/>
  <c r="D176" i="1"/>
  <c r="E176" i="1"/>
  <c r="D178" i="1"/>
  <c r="E178" i="1"/>
  <c r="C178" i="1"/>
  <c r="C176" i="1"/>
  <c r="C174" i="1"/>
  <c r="C172" i="1"/>
  <c r="C170" i="1"/>
  <c r="C168" i="1"/>
  <c r="C166" i="1"/>
  <c r="C164" i="1"/>
  <c r="C162" i="1"/>
  <c r="C160" i="1"/>
  <c r="C158" i="1"/>
  <c r="C154" i="1"/>
  <c r="C152" i="1"/>
  <c r="C230" i="1"/>
  <c r="C228" i="1"/>
  <c r="C226" i="1"/>
  <c r="C224" i="1"/>
  <c r="C222" i="1"/>
  <c r="C220" i="1"/>
  <c r="D209" i="1"/>
  <c r="E209" i="1"/>
  <c r="C209" i="1"/>
  <c r="D139" i="1"/>
  <c r="E139" i="1"/>
  <c r="D146" i="1"/>
  <c r="E146" i="1"/>
  <c r="D149" i="1"/>
  <c r="E149" i="1"/>
  <c r="C149" i="1"/>
  <c r="C146" i="1"/>
  <c r="C139" i="1"/>
  <c r="E131" i="1"/>
  <c r="D131" i="1"/>
  <c r="C131" i="1"/>
  <c r="D130" i="1"/>
  <c r="E130" i="1"/>
  <c r="C130" i="1"/>
  <c r="D118" i="1"/>
  <c r="E118" i="1"/>
  <c r="C118" i="1"/>
  <c r="D151" i="1" l="1"/>
  <c r="E151" i="1"/>
  <c r="E208" i="1"/>
  <c r="D208" i="1"/>
  <c r="C151" i="1"/>
  <c r="C208" i="1"/>
  <c r="E138" i="1"/>
  <c r="D138" i="1"/>
  <c r="C138" i="1"/>
  <c r="C137" i="1" l="1"/>
  <c r="C136" i="1" s="1"/>
  <c r="D137" i="1"/>
  <c r="E137" i="1"/>
  <c r="E136" i="1" s="1"/>
  <c r="C81" i="1"/>
  <c r="E27" i="1"/>
  <c r="D27" i="1"/>
  <c r="C27" i="1"/>
  <c r="D29" i="1"/>
  <c r="E29" i="1"/>
  <c r="C29" i="1"/>
  <c r="D136" i="1" l="1"/>
  <c r="E64" i="1"/>
  <c r="D116" i="1"/>
  <c r="E116" i="1"/>
  <c r="D59" i="1"/>
  <c r="E59" i="1"/>
  <c r="D62" i="1"/>
  <c r="E62" i="1"/>
  <c r="D64" i="1"/>
  <c r="D66" i="1"/>
  <c r="E66" i="1"/>
  <c r="D68" i="1"/>
  <c r="E68" i="1"/>
  <c r="D71" i="1"/>
  <c r="D70" i="1" s="1"/>
  <c r="E71" i="1"/>
  <c r="E70" i="1" s="1"/>
  <c r="D74" i="1"/>
  <c r="E74" i="1"/>
  <c r="D76" i="1"/>
  <c r="E76" i="1"/>
  <c r="D109" i="1"/>
  <c r="E109" i="1"/>
  <c r="D107" i="1"/>
  <c r="E107" i="1"/>
  <c r="D94" i="1"/>
  <c r="D93" i="1" s="1"/>
  <c r="E94" i="1"/>
  <c r="E93" i="1" s="1"/>
  <c r="D78" i="1"/>
  <c r="E78" i="1"/>
  <c r="D90" i="1"/>
  <c r="E90" i="1"/>
  <c r="D88" i="1"/>
  <c r="E88" i="1"/>
  <c r="D85" i="1"/>
  <c r="D84" i="1" s="1"/>
  <c r="E85" i="1"/>
  <c r="E84" i="1" s="1"/>
  <c r="D87" i="1" l="1"/>
  <c r="E73" i="1"/>
  <c r="D73" i="1"/>
  <c r="E87" i="1"/>
  <c r="E83" i="1" s="1"/>
  <c r="D106" i="1"/>
  <c r="D92" i="1" s="1"/>
  <c r="E106" i="1"/>
  <c r="E92" i="1" s="1"/>
  <c r="D61" i="1"/>
  <c r="D58" i="1" s="1"/>
  <c r="E61" i="1"/>
  <c r="D83" i="1"/>
  <c r="E58" i="1" l="1"/>
  <c r="C74" i="1"/>
  <c r="D55" i="1"/>
  <c r="D54" i="1" s="1"/>
  <c r="E55" i="1"/>
  <c r="E54" i="1" s="1"/>
  <c r="D52" i="1"/>
  <c r="D51" i="1" s="1"/>
  <c r="E52" i="1"/>
  <c r="E51" i="1" s="1"/>
  <c r="D49" i="1"/>
  <c r="E49" i="1"/>
  <c r="D47" i="1"/>
  <c r="E47" i="1"/>
  <c r="D44" i="1"/>
  <c r="E44" i="1"/>
  <c r="D42" i="1"/>
  <c r="E42" i="1"/>
  <c r="D39" i="1"/>
  <c r="E39" i="1"/>
  <c r="D37" i="1"/>
  <c r="E37" i="1"/>
  <c r="D35" i="1"/>
  <c r="E35" i="1"/>
  <c r="D32" i="1"/>
  <c r="E32" i="1"/>
  <c r="D24" i="1"/>
  <c r="D23" i="1" s="1"/>
  <c r="E24" i="1"/>
  <c r="E23" i="1" s="1"/>
  <c r="D15" i="1"/>
  <c r="D14" i="1" s="1"/>
  <c r="E15" i="1"/>
  <c r="E14" i="1" s="1"/>
  <c r="C52" i="1"/>
  <c r="C51" i="1" s="1"/>
  <c r="C35" i="1"/>
  <c r="C116" i="1"/>
  <c r="C112" i="1"/>
  <c r="C111" i="1" s="1"/>
  <c r="C109" i="1"/>
  <c r="C107" i="1"/>
  <c r="C94" i="1"/>
  <c r="C93" i="1" s="1"/>
  <c r="C90" i="1"/>
  <c r="C88" i="1"/>
  <c r="C85" i="1"/>
  <c r="C84" i="1" s="1"/>
  <c r="C78" i="1"/>
  <c r="C76" i="1"/>
  <c r="C71" i="1"/>
  <c r="C70" i="1" s="1"/>
  <c r="C68" i="1"/>
  <c r="C66" i="1"/>
  <c r="C64" i="1"/>
  <c r="C62" i="1"/>
  <c r="C59" i="1"/>
  <c r="C55" i="1"/>
  <c r="C54" i="1" s="1"/>
  <c r="C49" i="1"/>
  <c r="C47" i="1"/>
  <c r="C44" i="1"/>
  <c r="C42" i="1"/>
  <c r="C39" i="1"/>
  <c r="C37" i="1"/>
  <c r="C32" i="1"/>
  <c r="C24" i="1"/>
  <c r="C23" i="1" s="1"/>
  <c r="C15" i="1"/>
  <c r="C14" i="1" s="1"/>
  <c r="C87" i="1" l="1"/>
  <c r="C83" i="1" s="1"/>
  <c r="E31" i="1"/>
  <c r="E46" i="1"/>
  <c r="C73" i="1"/>
  <c r="D31" i="1"/>
  <c r="D46" i="1"/>
  <c r="D41" i="1" s="1"/>
  <c r="E41" i="1"/>
  <c r="C46" i="1"/>
  <c r="C41" i="1" s="1"/>
  <c r="C31" i="1"/>
  <c r="C106" i="1"/>
  <c r="C92" i="1" s="1"/>
  <c r="C61" i="1"/>
  <c r="C58" i="1" l="1"/>
  <c r="C13" i="1" s="1"/>
  <c r="C250" i="1" s="1"/>
  <c r="E13" i="1"/>
  <c r="E250" i="1" s="1"/>
  <c r="D13" i="1"/>
  <c r="D250" i="1" s="1"/>
</calcChain>
</file>

<file path=xl/sharedStrings.xml><?xml version="1.0" encoding="utf-8"?>
<sst xmlns="http://schemas.openxmlformats.org/spreadsheetml/2006/main" count="463" uniqueCount="457">
  <si>
    <t>Код бюджетной классификации Российской  Федерации</t>
  </si>
  <si>
    <t>Наименование доходов</t>
  </si>
  <si>
    <t>2025 год   (тыс.руб.)</t>
  </si>
  <si>
    <t>2026 год   (тыс.руб.)</t>
  </si>
  <si>
    <t>2027 год   (тыс.руб.)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</si>
  <si>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</si>
  <si>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</si>
  <si>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</si>
  <si>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</si>
  <si>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</si>
  <si>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</si>
  <si>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1 01 02080 01 0000 110</t>
  </si>
  <si>
    <t>Налог на доходы физических лиц в части суммы налога, превышающей 650 тысяч рублей, относящейся к части налоговой базы, превышающей 5 млн.рублей (за исключением налога на доходы физических лиц с сумм прибыли, контролируемой иностранной компанией, в том числе фиксированной прибыли контролируемой иностранной компанией)</t>
  </si>
  <si>
    <t>1 01 02130 01 0000 110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</si>
  <si>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</si>
  <si>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</si>
  <si>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</si>
  <si>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</si>
  <si>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</si>
  <si>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</si>
  <si>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 xml:space="preserve">Доходы от уплаты акцизов на дизельное топливо, зачисляемые в консолидированные бюджеты субъектов Российской Федерации </t>
  </si>
  <si>
    <t>1 03 02241 01 0000 110</t>
  </si>
  <si>
    <t xml:space="preserve"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 </t>
  </si>
  <si>
    <t>1 03 02251 01 0000 110</t>
  </si>
  <si>
    <t xml:space="preserve"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 </t>
  </si>
  <si>
    <t>1 03 02261 01 0000 110</t>
  </si>
  <si>
    <t xml:space="preserve"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 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</si>
  <si>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</si>
  <si>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</si>
  <si>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</si>
  <si>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</si>
  <si>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</si>
  <si>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</si>
  <si>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округов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</si>
  <si>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</si>
  <si>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</si>
  <si>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</si>
  <si>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</si>
  <si>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</si>
  <si>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</si>
  <si>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1 06 06000 00 0000 110</t>
  </si>
  <si>
    <t>Земельный налог</t>
  </si>
  <si>
    <t>1 06 06030 00 0000 110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</si>
  <si>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</si>
  <si>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</si>
  <si>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</si>
  <si>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</si>
  <si>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</si>
  <si>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</si>
  <si>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</si>
  <si>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1 06 04000 02 0000 110</t>
  </si>
  <si>
    <t>Транспортный налог</t>
  </si>
  <si>
    <t>1 06 04012 02 0000 110</t>
  </si>
  <si>
    <t>Транспортный налог с физических лиц</t>
  </si>
  <si>
    <t>ГОСУДАРСТВЕННАЯ ПОШЛИНА, СБОРЫ</t>
  </si>
  <si>
    <t>Государственная пошлина по делам, рассматриваемым в судах общей юрисдикции, мировыми судьями</t>
  </si>
  <si>
    <t>1  08  03010  01  1050  110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</si>
  <si>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Федерации)(госпошлина, уплачиваемая при обращении в суды)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</si>
  <si>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</si>
  <si>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</si>
  <si>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</si>
  <si>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1 11 01040 14 0000 120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</si>
  <si>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</si>
  <si>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</si>
  <si>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</si>
  <si>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</si>
  <si>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</si>
  <si>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</si>
  <si>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</si>
  <si>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</si>
  <si>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</si>
  <si>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</si>
  <si>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</si>
  <si>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</si>
  <si>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</si>
  <si>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</si>
  <si>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</si>
  <si>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</si>
  <si>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</si>
  <si>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</si>
  <si>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</si>
  <si>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</si>
  <si>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1 11 09080 14 0000 120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</si>
  <si>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</si>
  <si>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ПЛАТЕЖИ ПРИ ПОЛЬЗОВАНИИ ПРИРОДНЫМИ РЕСУРСАМИ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</si>
  <si>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</si>
  <si>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</si>
  <si>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 xml:space="preserve">Плата за размещение отходов производства </t>
  </si>
  <si>
    <t>Плата за размещение твердых коммунальных отходов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</si>
  <si>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</si>
  <si>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</si>
  <si>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</si>
  <si>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</si>
  <si>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</si>
  <si>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</si>
  <si>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округов</t>
  </si>
  <si>
    <t>Прочие доходы от компенсации затрат государства</t>
  </si>
  <si>
    <t>Прочие доходы от компенсации затрат бюджетов муниципальных округов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</si>
  <si>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</si>
  <si>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</si>
  <si>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</si>
  <si>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1 14 02040 00 0000 410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</si>
  <si>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</si>
  <si>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1 14 02042 14 0000 410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</si>
  <si>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</si>
  <si>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1 14 02043 14 0000 410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</si>
  <si>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</si>
  <si>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1 14 02048 14 0000 410</t>
  </si>
  <si>
    <t>Доходы от реализации недвижимого имущества бюджетных, автономных учреждений, находящегося в собственности муниципальных округов, в части реализации основных средств</t>
  </si>
  <si>
    <t>1 14 02040 00 0000 440</t>
  </si>
  <si>
    <t>Доходы от реализации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</si>
  <si>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1 14 02042 14 0000 440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</si>
  <si>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</si>
  <si>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1 14 02043 14 0000 440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</si>
  <si>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</si>
  <si>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1 14 03000 00 0000 410</t>
  </si>
  <si>
    <t>Средства от распоряжения и реализации выморочного имущества, обращенного в собственность государства (в части реализации основных средств по указанному имуществу)</t>
  </si>
  <si>
    <t>1 14 03040 14 0000 410</t>
  </si>
  <si>
    <t>Средства от распоряжения и реализации выморочного имущества, обращенного в собственность муниципальных округов (в части реализации основных средств по указанному имуществу)</t>
  </si>
  <si>
    <t>1 14 03040 14 0000 440</t>
  </si>
  <si>
    <t>Средства от распоряжения и реализации выморочного имущества, обращенного в собственность муниципальных округов (в части реализации материальных запасов по указанному имуществу)</t>
  </si>
  <si>
    <t>1 14 04000 00 0000 420</t>
  </si>
  <si>
    <t>Доходы от продажи нематериальных активов</t>
  </si>
  <si>
    <t>1 14 04040 14 0000 420</t>
  </si>
  <si>
    <t>Доходы от продажи нематериальных активов, находящихся в собственности муниципальных округов</t>
  </si>
  <si>
    <t>1 14  06000  00  0000 000</t>
  </si>
  <si>
    <t>Доходы от продажи земельных участков, находящихся в 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</si>
  <si>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1 14  06010  00  0000 430</t>
  </si>
  <si>
    <t>Доходы от продажи земельных участков, государственная собственность на которые не разграничена</t>
  </si>
  <si>
    <t>1 14  06012  14  0000 430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</si>
  <si>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</si>
  <si>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</si>
  <si>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</si>
  <si>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</si>
  <si>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</si>
  <si>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1 14  06300  00  0000 000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</si>
  <si>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</si>
  <si>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1  14  06310 00 0000 430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</si>
  <si>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</si>
  <si>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1  14  06312 14 0000 430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</si>
  <si>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</si>
  <si>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1 14 13000 00 0000 000</t>
  </si>
  <si>
    <t>Доходы от приватизации имущества, находящегося в государственной и муниципальной собственности</t>
  </si>
  <si>
    <t>1 14 13040 14 0000 410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</si>
  <si>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</si>
  <si>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ШТРАФЫ, САНКЦИИ, ВОЗМЕЩЕНИЕ УЩЕРБА</t>
  </si>
  <si>
    <t>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</si>
  <si>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</si>
  <si>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</si>
  <si>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</si>
  <si>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</si>
  <si>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</si>
  <si>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1 16 01073 01 0019 140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</si>
  <si>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</si>
  <si>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</si>
  <si>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</si>
  <si>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</si>
  <si>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</si>
  <si>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</si>
  <si>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</si>
  <si>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1 16 11050 01 0000 140</t>
  </si>
  <si>
    <t>Платежи по искам о возмещении вреда, причиненного водным объектам, находящимся в собственности муниципального образования, а также платежи, уплачиваемые при добровольном возмещении вреда, причиненного водным объектам, находящимся в собственности муниципального образования (за исключением вреда, причиненного на особо охраняемых природных территориях)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</si>
  <si>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</si>
  <si>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</si>
  <si>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</si>
  <si>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</si>
  <si>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</si>
  <si>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</si>
  <si>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</t>
  </si>
  <si>
    <t>2 02 25243 00 0000 150</t>
  </si>
  <si>
    <t>2 02 25243 14 0000 150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</si>
  <si>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</si>
  <si>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</si>
  <si>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</si>
  <si>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</si>
  <si>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</si>
  <si>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</si>
  <si>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</si>
  <si>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</si>
  <si>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</si>
  <si>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</si>
  <si>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</si>
  <si>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</si>
  <si>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Прочие субсидии</t>
  </si>
  <si>
    <t>2 02 30000 00  0000 150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</si>
  <si>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</si>
  <si>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</si>
  <si>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2 02 30029 00  0000 150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</si>
  <si>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</si>
  <si>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</si>
  <si>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</si>
  <si>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</si>
  <si>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</si>
  <si>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</si>
  <si>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</si>
  <si>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</si>
  <si>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</si>
  <si>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</si>
  <si>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</si>
  <si>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</si>
  <si>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>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</si>
  <si>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</si>
  <si>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</si>
  <si>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</si>
  <si>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2 02 49999 00 0000 150</t>
  </si>
  <si>
    <t>Прочие межбюджетные трансферты, передаваемые бюджетам</t>
  </si>
  <si>
    <t>ВСЕГО  ДОХОДОВ</t>
  </si>
  <si>
    <t>1 01 02140 01 1000 110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</si>
  <si>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</si>
  <si>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1 01 02000 01 0000 110</t>
  </si>
  <si>
    <t>1 01 02010 01 0000 110</t>
  </si>
  <si>
    <t>1 00 00000 00 0000 000</t>
  </si>
  <si>
    <t>1 01 00000 00 0000 000</t>
  </si>
  <si>
    <t>1 01 02020 01 0000 110</t>
  </si>
  <si>
    <t>1 01 02030 01 0000 110</t>
  </si>
  <si>
    <t>1 01 02040 01 0000 110</t>
  </si>
  <si>
    <t>1 05 00000 00 0000 000</t>
  </si>
  <si>
    <t>1 05 01000 00 0000 110</t>
  </si>
  <si>
    <t>1 05 01011 01 0000 110</t>
  </si>
  <si>
    <t>1 05 01021 01 0000 110</t>
  </si>
  <si>
    <t>1 05 03000 01 0000 110</t>
  </si>
  <si>
    <t>1 05 03010 01 0000 110</t>
  </si>
  <si>
    <t>1 05 04000 02 0000 110</t>
  </si>
  <si>
    <t>1 05 04060 02 0000 110</t>
  </si>
  <si>
    <t>1 08 00000 00 0000 000</t>
  </si>
  <si>
    <t>1 08 03000 01 0000 110</t>
  </si>
  <si>
    <t>1 11 00000 00 0000 000</t>
  </si>
  <si>
    <t>1 11 05000 00 0000 120</t>
  </si>
  <si>
    <t>1 11 05010 00 0000 120</t>
  </si>
  <si>
    <t>1 11 05012 14 0000 120</t>
  </si>
  <si>
    <t>1 11 05020 00 0000 120</t>
  </si>
  <si>
    <t>1 11 05024 14 0000 120</t>
  </si>
  <si>
    <t>1 11 05030 00 0000 120</t>
  </si>
  <si>
    <t>1 11 05034 14 0000 120</t>
  </si>
  <si>
    <t>1 11 07000 00 0000 120</t>
  </si>
  <si>
    <t>1 11 07010 00 0000 120</t>
  </si>
  <si>
    <t>1 11 07014 14 0000 120</t>
  </si>
  <si>
    <t>1 11 09000 00 0000 120</t>
  </si>
  <si>
    <t>1 11 09040 00 0000 120</t>
  </si>
  <si>
    <t>1 11 09044 14 0000 120</t>
  </si>
  <si>
    <t>1 12 00000 00 0000 000</t>
  </si>
  <si>
    <t>1 12 01041 01 6000 120</t>
  </si>
  <si>
    <t>1 12 01042 01 6000 120</t>
  </si>
  <si>
    <t>1 13 00000 00 0000 000</t>
  </si>
  <si>
    <t>1 13 01000 00 0000 130</t>
  </si>
  <si>
    <t>1 13 01990 00 0000 130</t>
  </si>
  <si>
    <t>1 13 01994 14 0000 130</t>
  </si>
  <si>
    <t>1 13 02000 00 0000 130</t>
  </si>
  <si>
    <t>1 13 02060 00 0000 130</t>
  </si>
  <si>
    <t>1 13 02064 14 0000 130</t>
  </si>
  <si>
    <t>1 13 02990 00 0000 130</t>
  </si>
  <si>
    <t>1 13 02994 14 0000 130</t>
  </si>
  <si>
    <t>1 14 00000 00 0000 000</t>
  </si>
  <si>
    <t>1 16 00000 00 0000 000</t>
  </si>
  <si>
    <t>2 02 00000 00 0000 000</t>
  </si>
  <si>
    <t>2 02 10000 00 0000 150</t>
  </si>
  <si>
    <t>2 02 15001 00 0000 150</t>
  </si>
  <si>
    <t>2 02 15002  00 0000 150</t>
  </si>
  <si>
    <t>2 02 20000 00 0000 150</t>
  </si>
  <si>
    <t>2 00 00000 00 0000 000</t>
  </si>
  <si>
    <t xml:space="preserve">ПРИЛОЖЕНИЕ № 1                                                                                                           </t>
  </si>
  <si>
    <t>к решению Совета народных</t>
  </si>
  <si>
    <t xml:space="preserve"> депутатов Меленковского</t>
  </si>
  <si>
    <t xml:space="preserve"> муниципального округа </t>
  </si>
  <si>
    <t xml:space="preserve">   от         . 12.2024 г.  №</t>
  </si>
  <si>
    <t>тыс.руб.</t>
  </si>
  <si>
    <t>1 05 02010 02 0000 110</t>
  </si>
  <si>
    <t>Единый налог на вмененный доход для отдельных видов деятельности</t>
  </si>
  <si>
    <t>1 05 02000 02 0000 110</t>
  </si>
  <si>
    <t>1 07 00000 00 0000 000</t>
  </si>
  <si>
    <t>НАЛОГИ, СБОРЫ И РЕГУЛЯРНЫЕ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</si>
  <si>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</si>
  <si>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</si>
  <si>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</si>
  <si>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</si>
  <si>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Туристический налог</t>
  </si>
  <si>
    <t>1 03 03000 01 0000 110</t>
  </si>
  <si>
    <t>1 12 01010 01 6000 120</t>
  </si>
  <si>
    <t>1 12 01030 01 6000 120</t>
  </si>
  <si>
    <t>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</si>
  <si>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</si>
  <si>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</si>
  <si>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</si>
  <si>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</si>
  <si>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</si>
  <si>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</si>
  <si>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</si>
  <si>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</si>
  <si>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</si>
  <si>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</si>
  <si>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</si>
  <si>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1 16 10123 01 0001 140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</si>
  <si>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(за исключением доходов, направляемых на формирование муниципального дорожного фонда)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</si>
  <si>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</si>
  <si>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1 16 07010 14 0000 140</t>
  </si>
  <si>
    <t>1 16 07090 14 0000 140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</si>
  <si>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</si>
  <si>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>Дотации бюджетам муниципальных округов на поддержку мер по обеспечению сбалансированности бюджетов</t>
  </si>
  <si>
    <t>НАЛОГОВЫЕ И НЕНАЛОГОВЫЕ ДОХОДЫ</t>
  </si>
  <si>
    <t>2 02 15009  00 0000 150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</si>
  <si>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</si>
  <si>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Прочие дотации</t>
  </si>
  <si>
    <t>2 02 19999  00 0000 150</t>
  </si>
  <si>
    <t>Прочие дотации бюджетам муниципальных округов</t>
  </si>
  <si>
    <t>2 02 19999  14 0000 150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</si>
  <si>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</si>
  <si>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</si>
  <si>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</si>
  <si>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</si>
  <si>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2 02 25172 00 0000 150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</si>
  <si>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</si>
  <si>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2 02 25172 14 0000 150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</si>
  <si>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</si>
  <si>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</si>
  <si>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2 02 25213 00 0000 150</t>
  </si>
  <si>
    <t>2 02 25213 14 0000 150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</si>
  <si>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</si>
  <si>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</si>
  <si>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</si>
  <si>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</si>
  <si>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</si>
  <si>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2 02 25527 00 0000 150</t>
  </si>
  <si>
    <t>Субсидии бюджетам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</t>
  </si>
  <si>
    <t>2 02 25527 14 0000 150</t>
  </si>
  <si>
    <t>Субсидии бюджетам муниципальных округов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</t>
  </si>
  <si>
    <t>2 02 25753 00 0000 150</t>
  </si>
  <si>
    <t>Субсидии бюджетам на софинансирование закупки и монтажа оборудования для создания "умных" спортивных площадок</t>
  </si>
  <si>
    <t>2 02 25753 14 0000 150</t>
  </si>
  <si>
    <t>Субсидии бюджетам муниципальных округов на софинансирование закупки и монтажа оборудования для создания "умных" спортивных площадок</t>
  </si>
  <si>
    <t>2 02 27139 00 0000 150</t>
  </si>
  <si>
    <t>Субсидии бюджетам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</si>
  <si>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2 02 27139 14 0000 150</t>
  </si>
  <si>
    <t>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</si>
  <si>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Прочие субсидии бюджетам муниципальных округов  (Прочие субсидии бюджетам муниципальных образований на софинансирование мероприятий по обеспечению территорий документацией для осуществления градостроительной деятельности)</t>
  </si>
  <si>
    <t>Прочие субсидии бюджетам муниципальных округов (Прочие субсидии бюджетам муниципальных образований на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N 597, от 1 июня 2012 года N 761)</t>
  </si>
  <si>
    <t>2  02 29999  14  7053 150</t>
  </si>
  <si>
    <t>Прочие субсидии бюджетам муниципальных округов  (Прочие субсидии бюджетам муниципальных образований на обеспечение жильем многодетных семей)</t>
  </si>
  <si>
    <t>2 02 29999 00 0000 150</t>
  </si>
  <si>
    <t>2 02 29999 14 7008 150</t>
  </si>
  <si>
    <t>2 02 29999 14 7039 150</t>
  </si>
  <si>
    <t>2 02 29999 14 7081 150</t>
  </si>
  <si>
    <t>2 02 29999 14 7136 150</t>
  </si>
  <si>
    <t>2 02 29999 14 7143 150</t>
  </si>
  <si>
    <t>Прочие субсидии бюджетам муниципальных округов (Прочие субсидии бюджетам муниципальных образований на софинансирование мероприятий по укреплению материально-технической базы муниципальных учреждений культуры)</t>
  </si>
  <si>
    <t>2 02 29999 14 7147 150</t>
  </si>
  <si>
    <t>2 02 29999 14 7167 150</t>
  </si>
  <si>
    <t>2 02 29999 14 7169 150</t>
  </si>
  <si>
    <t>Прочие субсидии бюджетам муниципальных округов (Прочие субсидии бюджетам муниципальных образований на мероприятия по созданию и оборудованию кабинетов наркопрофилактики в образовательных организациях)</t>
  </si>
  <si>
    <t>2 02 29999 14 7202 150</t>
  </si>
  <si>
    <t>Прочие субсидии бюджетам муниципальных округов (Прочие субсидии бюджетам муниципальных образований на разработку и проведение экспертизы проектно-сметной документации на рекультивацию земель, в том числе объектов накопленного вреда окружающей среде )</t>
  </si>
  <si>
    <t>2 02 29999 14 7208 150</t>
  </si>
  <si>
    <t>2 02 29999 14 7216 150</t>
  </si>
  <si>
    <t>2 02 29999 14 7242 150</t>
  </si>
  <si>
    <t>2 02 29999 14 7246 150</t>
  </si>
  <si>
    <t>2 02 29999 14 7264 150</t>
  </si>
  <si>
    <t>Прочие субсидии бюджетам муниципальных округов (Прочие субсидии бюджетам муниципальных образований на строительство (реконструкцию) газопроводов высокого, среднего, низкого давления и газопроводов-вводов)</t>
  </si>
  <si>
    <t>Прочие субсидии бюджетам муниципальных округов (Прочие субсидии на создание мест (площадок) для накопления твердых коммунальных отходов)</t>
  </si>
  <si>
    <t>Прочие субсидии бюджетам муниципальных округов (Прочие субсидии бюджетам муниципальных образований на выполнение мероприятий по благоустройству дворовых и прилегающих территорий)</t>
  </si>
  <si>
    <t>Прочие субсидии бюджетам муниципальных округов (Прочие субсидии бюджетам муниципальных образований на обеспечение безопасного проживания граждан в жилых помещениях маневренного фонда)</t>
  </si>
  <si>
    <t>Прочие субсидии бюджетам муниципальных округов (Прочие субсидии бюджетам муниципальных образований на реализацию мероприятий по предотвращению распространения борщевика Сосновского)</t>
  </si>
  <si>
    <t>2 02 29999 14 7277 150</t>
  </si>
  <si>
    <t>2 02 29999 14 7297 150</t>
  </si>
  <si>
    <t>Прочие субсидии бюджетам муниципальных округов (Прочие субсидии бюджетам муниципальных образований на модернизацию систем теплоснабжения на объектах социально-бытового, культурного и иного назначения, находящихся в муниципальной собственности и подлежащих газификации)</t>
  </si>
  <si>
    <t>Прочие субсидии бюджетам муниципальных округов  (Прочие субсидии бюджетам муниципальных образований на капитальный ремонт объектов спортивной инфраструктуры муниципальной собственности)</t>
  </si>
  <si>
    <t>Прочие субсидии бюджетам муниципальных округов (Прочие 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значения)</t>
  </si>
  <si>
    <t>Субвенции  бюджетам муниципальных округов на выполнение передаваемых полномочий субъектов Российской Федерации (Субвенции бюджетам муниципальных образований на обеспечение деятельности комиссий по делам несовершеннолетних и защите их прав)</t>
  </si>
  <si>
    <t>2 02 30024 14 6001 150</t>
  </si>
  <si>
    <t>2 02 30024 14 6002 150</t>
  </si>
  <si>
    <t>Субвенции  бюджетам муниципальных округов на выполнение передаваемых полномочий субъектов Российской Федерации (Субвенции бюджетам муниципальных образований на реализацию отдельных государственных полномочий по вопросам административного законодательства)</t>
  </si>
  <si>
    <t>2 02 30024 14 6007 150</t>
  </si>
  <si>
    <t>Субвенции бюджетам муниципальных округов на выполнение передаваемых полномочий субъектов Российской Федерации (Субвенции бюджетам муниципальных образований на обеспечение полномочий по организации и осуществлению деятельности по опеке и попечительству в отношении несовершеннолетних граждан)</t>
  </si>
  <si>
    <t>Субвенции  бюджетам муниципальных округов на выполнение передаваемых полномочий субъектов Российской Федерации  (Субвенции бюджетам муниципальных образований на осуществление отдельных государственных полномочий по защите населения от болезней, общих для человека и животных)</t>
  </si>
  <si>
    <t>Субвенции бюджетам муниципальных округов на выполнение передаваемых полномочий субъектов Российской Федерации (Субвенции бюджетам муниципальных образований на социальную поддержку детей-инвалидов дошкольного возраста)</t>
  </si>
  <si>
    <t>2 02 30024 14 6012 150</t>
  </si>
  <si>
    <t>2 02 30024 14 6054 150</t>
  </si>
  <si>
    <t>2 02 30024 14 6059 150</t>
  </si>
  <si>
    <t>2 02 30024 14 6086 150</t>
  </si>
  <si>
    <t>Субвенции бюджетам муниципальных округов на выполнение передаваемых полномочий субъектов Российской Федерации (Субвенции бюджетам муниципальных образований на компенсацию расходов на оплату жилых помещений, отопления и освещения педагогическим работникам, а также компенсацию по оплате за содержание и ремонт жилья, услуг теплоснабжения (отопления) и электроснабжения другим категориям специалистов, работающим в образовательных организациях, расположенных в сельских населенных пунктах, поселках городского типа)</t>
  </si>
  <si>
    <t>Субвенции  бюджетам муниципальных округов на выполнение передаваемых полномочий субъектов Российской Федерации (Субвенции бюджетам муниципальных образований на осуществление отдельных государственных полномочий по региональному государственному жилищному надзору и лицензионному контролю)</t>
  </si>
  <si>
    <t>Субвенции муниципальных округов на выполнение передаваемых полномочий субъектов Российской Федерации (Субвенции бюджетам муниципальных образований на предоставление мер социальной поддержки по оплате за содержание и ремонт жилья, услуг теплоснабжения (отопления) и электроснабжения работникам культуры и педагогическим работникам образовательных организаций дополнительного образования детей в сфере культуры)</t>
  </si>
  <si>
    <t>2 02 30024 14 6137 150</t>
  </si>
  <si>
    <t>2 02 30024 14 6183 150</t>
  </si>
  <si>
    <t>2 02 30024 14 6196 150</t>
  </si>
  <si>
    <t>2 02 30024 00 0000 150</t>
  </si>
  <si>
    <t>2 02 30027 00 0000 150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</si>
  <si>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</si>
  <si>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</si>
  <si>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</si>
  <si>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2 02 35120 14 0000 150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</si>
  <si>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</si>
  <si>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</si>
  <si>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</si>
  <si>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</si>
  <si>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2 02 35930 00  0000 150</t>
  </si>
  <si>
    <t>Субвенции бюджетам на государственную регистрацию актов гражданского состояния</t>
  </si>
  <si>
    <t>2 02 35930 14  0000 150</t>
  </si>
  <si>
    <t>Субвенции бюджетам муниципальных округов на государственную регистрацию актов гражданского состояния</t>
  </si>
  <si>
    <t>2 02 45050 00 0000 150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</si>
  <si>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</si>
  <si>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2 02 45050 14 0000 150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</si>
  <si>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</si>
  <si>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</si>
  <si>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</si>
  <si>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</si>
  <si>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</si>
  <si>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округов (Прочие межбюджетные трансферты, передаваемые бюджетам муниципальных образований на гранты на реализацию творческих проектов на селе в сфере культуры)</t>
  </si>
  <si>
    <t>Прочие межбюджетные трансферты, передаваемые бюджетам муниципальных округов (Прочие межбюджетные трансферты, передаваемые бюджетам муниципальных образований  на реализацию проектов - победителей конкурсов в сфере молодежной политики)</t>
  </si>
  <si>
    <t>Прочие межбюджетные трансферты, передаваемые бюджетам муниципальных округов (Прочие межбюджетные трансферты, передаваемые бюджетам муниципальных районов на грантовую поддержку организаций в сфере образования)</t>
  </si>
  <si>
    <t>2 02 49999 14 8063 150</t>
  </si>
  <si>
    <t>2 02 49999 14 8133 150</t>
  </si>
  <si>
    <t>2 02 49999 14 8148 150</t>
  </si>
  <si>
    <t>2 02 49999 14 8186 150</t>
  </si>
  <si>
    <t>2 02 49999 14 8200 150</t>
  </si>
  <si>
    <t>Прочие межбюджетные трансферты, передаваемые бюджетам муниципальных округов (Прочие межбюджетные трансферты, передаваемые бюджетам муниципальных образований на содержание объектов спортивной инфраструктуры муниципальной собственности для занятий физической культурой и спортом)</t>
  </si>
  <si>
    <t>2 02 49999 14 8225 150</t>
  </si>
  <si>
    <t>Прочие межбюджетные трансферты, передаваемые бюджетам муниципальных округов (Прочие межбюджетные трансферты, передаваемые бюджетам муниципальных образований на реализацию проектов - победителей конкурсов в сфере патриотического воспитания жителей Владимирской области)</t>
  </si>
  <si>
    <t>2 02 49999 14 8901 150</t>
  </si>
  <si>
    <t>Прочие межбюджетные трансферты, передаваемые бюджетам муниципальных округов (Прочие межбюджетные трансферты на реализацию инициативных проектов в сфере образования, имеющих приоритетное значение для жителей муниципальных образований и определяемых с учетом их мнения)</t>
  </si>
  <si>
    <t>2 07 00000 00 0000 000</t>
  </si>
  <si>
    <t>ПРОЧИЕ БЕЗВОЗМЕЗДНЫЕ ПОСТУПЛЕНИЯ</t>
  </si>
  <si>
    <t>Прочие безвозмездные поступления в бюджеты муниципальных округов</t>
  </si>
  <si>
    <t>2 07 05030 14 0000 150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</si>
  <si>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</si>
  <si>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</si>
  <si>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</si>
  <si>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Субсидии бюджетам на строительство и реконструкцию (модернизацию) объектов питьевого водоснабжения</t>
  </si>
  <si>
    <t>2 02 15001 14 0000 150</t>
  </si>
  <si>
    <t>2 02 15002 14 7043 150</t>
  </si>
  <si>
    <t>2 02 15002 14 7044 150</t>
  </si>
  <si>
    <t>2 02 15002 14 7069 150</t>
  </si>
  <si>
    <t>2 02 15002 14 7070 150</t>
  </si>
  <si>
    <t>2 02 15009 14 5090 150</t>
  </si>
  <si>
    <t>2 02 15009 14 5091 150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</si>
  <si>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</si>
  <si>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Прочие субсидии бюджетам муниципальных округов (Прочие субсидии бюджетам муниципальных образований на обеспечение профилактики детского дорожно-транспортного травматизма  в рамках реализации регионального проекта "Безопасность дорожного движения")</t>
  </si>
  <si>
    <t>Прочие субсидии бюджетам муниципальных округов (Прочие субсидии бюджетам муниципальных образований на проведение мероприятий по созданию в образовательных организациях условий для получения детьми-инвалидами качественного образования)</t>
  </si>
  <si>
    <t>Прочие субсидии бюджетам муниципальных округов (Прочие субсидии бюджетам муниципальных образований на поддержку приоритетных направлений развития отрасли образования)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</si>
  <si>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</si>
  <si>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</si>
  <si>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>Прочие субсидии бюджетам муниципальных округов (Прочие субсидии бюджетам муниципальных образований на обеспечение материально-технического оснащения муниципальных архивов Владимирской области)</t>
  </si>
  <si>
    <t>2 02 29999 14 7310 150</t>
  </si>
  <si>
    <t>Прочие субсидии бюджетам муниципальных округов (Прочие субсидии, передаваемые бюджетам муниципальных образований на установку на воинские захоронения и памятники Великой Отечественной войны надписей и обозначений, содержащих информацию о воинских захоронениях и памятниках Великой Отечественной войны)</t>
  </si>
  <si>
    <t>2 02 29999 14 7306 150</t>
  </si>
  <si>
    <t>Прочие субсидии бюджетам муниципальных округов (Прочие субсидии бюджетам муниципальных образований на оснащение медицинского блока отделений организации медицинской помощи несовершеннолетним, обучающимся в образовательных организациях (дошкольных образовательных и общеобразовательных организациях области), реализующих основные общеобразовательные программы)</t>
  </si>
  <si>
    <t>2 02 29999 14 7151 150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</si>
  <si>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</si>
  <si>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</si>
  <si>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Прочие субсидии бюджетам муниципальных округов (Прочие субсидии бюджетам муниципальных образований на обеспечение устойчивого сокращения непригодного для проживания жилищного фонда,  в том числе переселению граждан из аварийного жилищного фонда с учетом необходимости развития малоэтажного жилищного строительства, за счет высвобождаемых средств в размере двух третей задолженности по бюджетным кредитам из федерального бюджета)</t>
  </si>
  <si>
    <t>2 02 29999 14 6748 150</t>
  </si>
  <si>
    <t>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</si>
  <si>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</si>
  <si>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2 02 25576 00 0000 150</t>
  </si>
  <si>
    <t>Субсидии бюджетам на обеспечение комплексного развития сельских территорий</t>
  </si>
  <si>
    <t>Прочие межбюджетные трансферты, передаваемые бюджетам муниципальных округов (Прочие межбюджетные трансферты, передаваемые бюджетам муниципальных образований на оказание поддержки государственным, муниципальным служащим и работникам учреждений бюджетной сферы)</t>
  </si>
  <si>
    <t>Доходы бюджета муниципального образования Меленковский муниципальный округ Владимирской области с учетом объема межбюджетных трансфертов, получаемых из других бюджетов бюджетной системы Российской Федерации на 2025 год на плановый период 2026 и 2027 годов</t>
  </si>
  <si>
    <r>
      <t>Субвенции  бюджетам муниципальных округов на выполнение передаваемых полномочий субъектов Российской Федерации (</t>
    </r>
    <r>
      <rPr>
        <sz val="11"/>
        <rFont val="Times New Roman"/>
        <family val="1"/>
        <charset val="204"/>
      </rPr>
      <t>Субвенции бюджетам муниципальных районов на осуществление полномочий органов государственной власти Владимирской области по расчету и предоставлению дотаций бюджетам городских, сельских поселений за счет средств областного бюджета)</t>
    </r>
  </si>
  <si>
    <r>
      <t xml:space="preserve">Субвенции </t>
    </r>
    <r>
      <rPr>
        <sz val="11"/>
        <rFont val="Times New Roman"/>
        <family val="1"/>
        <charset val="204"/>
      </rPr>
      <t xml:space="preserve">бюджетам муниципальных округов </t>
    </r>
    <r>
      <rPr>
        <sz val="11"/>
        <color indexed="8"/>
        <rFont val="Times New Roman"/>
        <family val="1"/>
        <charset val="204"/>
      </rPr>
      <t>на выполнение передаваемых полномочий субъектов Российской Федерации (Единая субвенция бюджетам муниципальных образований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</si>
</sst>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"/>
    <numFmt numFmtId="167" formatCode="#,##0.000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Arial Cy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horizontal="center"/>
    </xf>
  </cellStyleXfs>
  <cellXfs count="38">
    <xf numFmtId="0" fontId="0" fillId="0" borderId="0" xfId="0"/>
    <xf numFmtId="0" fontId="0" fillId="0" borderId="0" xfId="0" applyFill="1"/>
    <xf numFmtId="0" fontId="2" fillId="0" borderId="0" xfId="0" applyFont="1"/>
    <xf numFmtId="2" fontId="2" fillId="0" borderId="0" xfId="0" applyNumberFormat="1" applyFont="1"/>
    <xf numFmtId="2" fontId="2" fillId="0" borderId="0" xfId="0" applyNumberFormat="1" applyFont="1" applyFill="1"/>
    <xf numFmtId="0" fontId="2" fillId="0" borderId="0" xfId="0" applyFont="1" applyFill="1"/>
    <xf numFmtId="167" fontId="2" fillId="0" borderId="0" xfId="0" applyNumberFormat="1" applyFont="1" applyFill="1"/>
    <xf numFmtId="0" fontId="2" fillId="0" borderId="0" xfId="0" applyFont="1" applyAlignment="1">
      <alignment wrapText="1" shrinkToFit="1"/>
    </xf>
    <xf numFmtId="0" fontId="4" fillId="0" borderId="2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justify" vertical="center" wrapText="1" shrinkToFit="1"/>
    </xf>
    <xf numFmtId="2" fontId="6" fillId="0" borderId="1" xfId="0" applyNumberFormat="1" applyFont="1" applyBorder="1" applyAlignment="1">
      <alignment horizontal="right" vertical="center" wrapText="1" shrinkToFit="1"/>
    </xf>
    <xf numFmtId="2" fontId="6" fillId="0" borderId="1" xfId="0" applyNumberFormat="1" applyFont="1" applyFill="1" applyBorder="1" applyAlignment="1">
      <alignment horizontal="right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justify" vertical="center" wrapText="1" shrinkToFit="1"/>
    </xf>
    <xf numFmtId="2" fontId="2" fillId="0" borderId="1" xfId="0" applyNumberFormat="1" applyFont="1" applyBorder="1" applyAlignment="1">
      <alignment horizontal="right" vertical="center" wrapText="1" shrinkToFit="1"/>
    </xf>
    <xf numFmtId="2" fontId="2" fillId="0" borderId="1" xfId="0" applyNumberFormat="1" applyFont="1" applyFill="1" applyBorder="1" applyAlignment="1">
      <alignment horizontal="right" vertical="center" wrapText="1" shrinkToFit="1"/>
    </xf>
    <xf numFmtId="0" fontId="6" fillId="0" borderId="1" xfId="0" applyFont="1" applyBorder="1" applyAlignment="1">
      <alignment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justify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justify" vertical="center" wrapText="1" shrinkToFit="1"/>
    </xf>
    <xf numFmtId="2" fontId="2" fillId="2" borderId="1" xfId="0" applyNumberFormat="1" applyFont="1" applyFill="1" applyBorder="1" applyAlignment="1">
      <alignment horizontal="right" vertical="center" wrapText="1" shrinkToFit="1"/>
    </xf>
    <xf numFmtId="0" fontId="2" fillId="0" borderId="1" xfId="0" applyFont="1" applyBorder="1" applyAlignment="1">
      <alignment vertical="center" wrapText="1" shrinkToFit="1"/>
    </xf>
    <xf numFmtId="0" fontId="2" fillId="0" borderId="1" xfId="0" applyFont="1" applyFill="1" applyBorder="1" applyAlignment="1">
      <alignment vertical="center" wrapText="1" shrinkToFit="1"/>
    </xf>
    <xf numFmtId="0" fontId="2" fillId="2" borderId="1" xfId="0" applyFont="1" applyFill="1" applyBorder="1" applyAlignment="1">
      <alignment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justify" vertical="center" wrapText="1" shrinkToFit="1"/>
    </xf>
    <xf numFmtId="166" fontId="6" fillId="0" borderId="1" xfId="0" applyNumberFormat="1" applyFont="1" applyFill="1" applyBorder="1" applyAlignment="1">
      <alignment horizontal="right" vertical="center" wrapText="1" shrinkToFit="1"/>
    </xf>
    <xf numFmtId="0" fontId="3" fillId="0" borderId="1" xfId="0" applyFont="1" applyFill="1" applyBorder="1" applyAlignment="1">
      <alignment horizontal="justify" vertical="center" wrapText="1" shrinkToFit="1"/>
    </xf>
    <xf numFmtId="0" fontId="6" fillId="0" borderId="1" xfId="0" applyFont="1" applyFill="1" applyBorder="1" applyAlignment="1">
      <alignment vertical="center" wrapText="1" shrinkToFit="1"/>
    </xf>
    <xf numFmtId="165" fontId="2" fillId="0" borderId="1" xfId="0" applyNumberFormat="1" applyFont="1" applyFill="1" applyBorder="1" applyAlignment="1">
      <alignment horizontal="right" vertical="center" wrapText="1" shrinkToFit="1"/>
    </xf>
    <xf numFmtId="2" fontId="2" fillId="0" borderId="1" xfId="0" applyNumberFormat="1" applyFont="1" applyBorder="1" applyAlignment="1">
      <alignment vertical="center" wrapText="1" shrinkToFit="1"/>
    </xf>
    <xf numFmtId="4" fontId="6" fillId="0" borderId="1" xfId="0" applyNumberFormat="1" applyFont="1" applyFill="1" applyBorder="1" applyAlignment="1">
      <alignment horizontal="right" vertical="center" wrapText="1" shrinkToFit="1"/>
    </xf>
    <xf numFmtId="0" fontId="2" fillId="0" borderId="0" xfId="0" applyFont="1" applyAlignment="1">
      <alignment vertical="center" wrapText="1" shrinkToFit="1"/>
    </xf>
    <xf numFmtId="0" fontId="4" fillId="0" borderId="0" xfId="0" applyFont="1" applyFill="1" applyBorder="1" applyAlignment="1">
      <alignment horizontal="center" vertical="center" wrapText="1"/>
    </xf>
    <xf numFmtId="0" fontId="3" fillId="3" borderId="0" xfId="1" applyFont="1" applyFill="1" applyAlignment="1">
      <alignment horizontal="right" wrapText="1"/>
    </xf>
  </cellXfs>
  <cellStyles count="2">
    <cellStyle name="xl28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1"/>
  <sheetViews>
    <sheetView tabSelected="1" zoomScale="130" zoomScaleNormal="130" workbookViewId="0">
      <selection activeCell="C18" sqref="C18"/>
    </sheetView>
  </sheetViews>
  <sheetFormatPr defaultRowHeight="15" x14ac:dyDescent="0.25"/>
  <cols>
    <col min="1" max="1" width="23.7109375" style="2" customWidth="1"/>
    <col min="2" max="2" width="62" style="2" customWidth="1"/>
    <col min="3" max="3" width="16" style="2" customWidth="1"/>
    <col min="4" max="4" width="13.28515625" style="2" customWidth="1"/>
    <col min="5" max="5" width="14.7109375" style="2" customWidth="1"/>
    <col min="6" max="6" width="9.140625" style="2"/>
    <col min="7" max="7" width="11.5703125" style="2" bestFit="1" customWidth="1"/>
    <col min="8" max="16384" width="9.140625" style="2"/>
  </cols>
  <sheetData>
    <row r="1" spans="1:8" x14ac:dyDescent="0.25">
      <c r="C1" s="37" t="s">
        <v>260</v>
      </c>
      <c r="D1" s="37"/>
      <c r="E1" s="37"/>
    </row>
    <row r="2" spans="1:8" x14ac:dyDescent="0.25">
      <c r="C2" s="37" t="s">
        <v>261</v>
      </c>
      <c r="D2" s="37"/>
      <c r="E2" s="37"/>
    </row>
    <row r="3" spans="1:8" x14ac:dyDescent="0.25">
      <c r="C3" s="37" t="s">
        <v>262</v>
      </c>
      <c r="D3" s="37"/>
      <c r="E3" s="37"/>
    </row>
    <row r="4" spans="1:8" x14ac:dyDescent="0.25">
      <c r="C4" s="37" t="s">
        <v>263</v>
      </c>
      <c r="D4" s="37"/>
      <c r="E4" s="37"/>
    </row>
    <row r="5" spans="1:8" x14ac:dyDescent="0.25">
      <c r="C5" s="37" t="s">
        <v>264</v>
      </c>
      <c r="D5" s="37"/>
      <c r="E5" s="37"/>
    </row>
    <row r="7" spans="1:8" x14ac:dyDescent="0.25">
      <c r="A7" s="36" t="s">
        <v>454</v>
      </c>
      <c r="B7" s="36"/>
      <c r="C7" s="36"/>
      <c r="D7" s="36"/>
      <c r="E7" s="36"/>
    </row>
    <row r="8" spans="1:8" x14ac:dyDescent="0.25">
      <c r="A8" s="36"/>
      <c r="B8" s="36"/>
      <c r="C8" s="36"/>
      <c r="D8" s="36"/>
      <c r="E8" s="36"/>
    </row>
    <row r="9" spans="1:8" ht="41.25" customHeight="1" x14ac:dyDescent="0.25">
      <c r="A9" s="36"/>
      <c r="B9" s="36"/>
      <c r="C9" s="36"/>
      <c r="D9" s="36"/>
      <c r="E9" s="36"/>
    </row>
    <row r="10" spans="1:8" ht="15" customHeight="1" x14ac:dyDescent="0.25">
      <c r="A10" s="36"/>
      <c r="B10" s="36"/>
      <c r="C10" s="36"/>
      <c r="D10" s="36"/>
      <c r="E10" s="36"/>
    </row>
    <row r="11" spans="1:8" ht="15" customHeight="1" x14ac:dyDescent="0.25">
      <c r="A11" s="8"/>
      <c r="B11" s="8"/>
      <c r="C11" s="8"/>
      <c r="D11" s="8"/>
      <c r="E11" s="9" t="s">
        <v>265</v>
      </c>
    </row>
    <row r="12" spans="1:8" ht="57" x14ac:dyDescent="0.25">
      <c r="A12" s="10" t="s">
        <v>0</v>
      </c>
      <c r="B12" s="10" t="s">
        <v>1</v>
      </c>
      <c r="C12" s="10" t="s">
        <v>2</v>
      </c>
      <c r="D12" s="10" t="s">
        <v>3</v>
      </c>
      <c r="E12" s="10" t="s">
        <v>4</v>
      </c>
    </row>
    <row r="13" spans="1:8" x14ac:dyDescent="0.25">
      <c r="A13" s="10" t="s">
        <v>211</v>
      </c>
      <c r="B13" s="11" t="s">
        <v>298</v>
      </c>
      <c r="C13" s="12">
        <f>C14+C23+C31+C41+C54+C58+C78+C83+C92+C116+C51</f>
        <v>469068.89999999997</v>
      </c>
      <c r="D13" s="12">
        <f t="shared" ref="D13:E13" si="0">D14+D23+D31+D41+D54+D58+D78+D83+D92+D116+D51</f>
        <v>470268.8</v>
      </c>
      <c r="E13" s="13">
        <f t="shared" si="0"/>
        <v>501158.1</v>
      </c>
      <c r="F13" s="3"/>
      <c r="G13" s="3"/>
      <c r="H13" s="4"/>
    </row>
    <row r="14" spans="1:8" x14ac:dyDescent="0.25">
      <c r="A14" s="10" t="s">
        <v>212</v>
      </c>
      <c r="B14" s="11" t="s">
        <v>5</v>
      </c>
      <c r="C14" s="12">
        <f>SUM(C15)</f>
        <v>254884</v>
      </c>
      <c r="D14" s="12">
        <f t="shared" ref="D14:E14" si="1">SUM(D15)</f>
        <v>269356</v>
      </c>
      <c r="E14" s="12">
        <f t="shared" si="1"/>
        <v>282405</v>
      </c>
    </row>
    <row r="15" spans="1:8" x14ac:dyDescent="0.25">
      <c r="A15" s="14" t="s">
        <v>209</v>
      </c>
      <c r="B15" s="15" t="s">
        <v>6</v>
      </c>
      <c r="C15" s="16">
        <f>SUM(C16:C22)</f>
        <v>254884</v>
      </c>
      <c r="D15" s="16">
        <f t="shared" ref="D15:E15" si="2">SUM(D16:D22)</f>
        <v>269356</v>
      </c>
      <c r="E15" s="16">
        <f t="shared" si="2"/>
        <v>282405</v>
      </c>
    </row>
    <row r="16" spans="1:8" ht="90" x14ac:dyDescent="0.25">
      <c r="A16" s="14" t="s">
        <v>210</v>
      </c>
      <c r="B16" s="15" t="s">
        <v>7</v>
      </c>
      <c r="C16" s="16">
        <f>242475.4-2259</f>
        <v>240216.4</v>
      </c>
      <c r="D16" s="16">
        <f>256497.5-2350</f>
        <v>254147.5</v>
      </c>
      <c r="E16" s="16">
        <f>269087.4-2445</f>
        <v>266642.40000000002</v>
      </c>
    </row>
    <row r="17" spans="1:5" ht="96.75" customHeight="1" x14ac:dyDescent="0.25">
      <c r="A17" s="14" t="s">
        <v>213</v>
      </c>
      <c r="B17" s="15" t="s">
        <v>8</v>
      </c>
      <c r="C17" s="16">
        <v>1013</v>
      </c>
      <c r="D17" s="16">
        <v>1050.2</v>
      </c>
      <c r="E17" s="16">
        <v>1088</v>
      </c>
    </row>
    <row r="18" spans="1:5" ht="60" x14ac:dyDescent="0.25">
      <c r="A18" s="14" t="s">
        <v>214</v>
      </c>
      <c r="B18" s="15" t="s">
        <v>9</v>
      </c>
      <c r="C18" s="17">
        <v>1590</v>
      </c>
      <c r="D18" s="17">
        <v>1663.7</v>
      </c>
      <c r="E18" s="17">
        <v>1737</v>
      </c>
    </row>
    <row r="19" spans="1:5" ht="105" x14ac:dyDescent="0.25">
      <c r="A19" s="14" t="s">
        <v>215</v>
      </c>
      <c r="B19" s="15" t="s">
        <v>10</v>
      </c>
      <c r="C19" s="17">
        <v>2259</v>
      </c>
      <c r="D19" s="17">
        <v>2350</v>
      </c>
      <c r="E19" s="17">
        <v>2445</v>
      </c>
    </row>
    <row r="20" spans="1:5" ht="105" x14ac:dyDescent="0.25">
      <c r="A20" s="14" t="s">
        <v>11</v>
      </c>
      <c r="B20" s="15" t="s">
        <v>12</v>
      </c>
      <c r="C20" s="16">
        <v>186.7</v>
      </c>
      <c r="D20" s="16">
        <v>198.4</v>
      </c>
      <c r="E20" s="16">
        <v>214.1</v>
      </c>
    </row>
    <row r="21" spans="1:5" ht="57" customHeight="1" x14ac:dyDescent="0.25">
      <c r="A21" s="14" t="s">
        <v>13</v>
      </c>
      <c r="B21" s="15" t="s">
        <v>14</v>
      </c>
      <c r="C21" s="16">
        <v>2559.5</v>
      </c>
      <c r="D21" s="16">
        <v>2597.6999999999998</v>
      </c>
      <c r="E21" s="16">
        <v>2635.7</v>
      </c>
    </row>
    <row r="22" spans="1:5" ht="105" x14ac:dyDescent="0.25">
      <c r="A22" s="14" t="s">
        <v>207</v>
      </c>
      <c r="B22" s="15" t="s">
        <v>208</v>
      </c>
      <c r="C22" s="16">
        <v>7059.4</v>
      </c>
      <c r="D22" s="16">
        <v>7348.5</v>
      </c>
      <c r="E22" s="16">
        <v>7642.8</v>
      </c>
    </row>
    <row r="23" spans="1:5" ht="42.75" x14ac:dyDescent="0.25">
      <c r="A23" s="10" t="s">
        <v>15</v>
      </c>
      <c r="B23" s="18" t="s">
        <v>16</v>
      </c>
      <c r="C23" s="12">
        <f>C24+C29</f>
        <v>25391</v>
      </c>
      <c r="D23" s="12">
        <f t="shared" ref="D23:E23" si="3">D24+D29</f>
        <v>26682</v>
      </c>
      <c r="E23" s="12">
        <f t="shared" si="3"/>
        <v>27891</v>
      </c>
    </row>
    <row r="24" spans="1:5" ht="30" x14ac:dyDescent="0.25">
      <c r="A24" s="14" t="s">
        <v>17</v>
      </c>
      <c r="B24" s="15" t="s">
        <v>18</v>
      </c>
      <c r="C24" s="16">
        <f>SUM(C25:C28)</f>
        <v>25227</v>
      </c>
      <c r="D24" s="16">
        <f t="shared" ref="D24:E24" si="4">SUM(D25:D28)</f>
        <v>26518</v>
      </c>
      <c r="E24" s="16">
        <f t="shared" si="4"/>
        <v>27727</v>
      </c>
    </row>
    <row r="25" spans="1:5" ht="45" x14ac:dyDescent="0.25">
      <c r="A25" s="14" t="s">
        <v>19</v>
      </c>
      <c r="B25" s="15" t="s">
        <v>20</v>
      </c>
      <c r="C25" s="16">
        <v>13440</v>
      </c>
      <c r="D25" s="16">
        <v>13954</v>
      </c>
      <c r="E25" s="16">
        <v>14597</v>
      </c>
    </row>
    <row r="26" spans="1:5" ht="60" x14ac:dyDescent="0.25">
      <c r="A26" s="14" t="s">
        <v>21</v>
      </c>
      <c r="B26" s="15" t="s">
        <v>22</v>
      </c>
      <c r="C26" s="16">
        <v>69</v>
      </c>
      <c r="D26" s="16">
        <v>72</v>
      </c>
      <c r="E26" s="16">
        <v>75</v>
      </c>
    </row>
    <row r="27" spans="1:5" ht="60" x14ac:dyDescent="0.25">
      <c r="A27" s="14" t="s">
        <v>23</v>
      </c>
      <c r="B27" s="15" t="s">
        <v>24</v>
      </c>
      <c r="C27" s="16">
        <f>13809-2091</f>
        <v>11718</v>
      </c>
      <c r="D27" s="16">
        <f>14625-2133</f>
        <v>12492</v>
      </c>
      <c r="E27" s="16">
        <f>15269-2214</f>
        <v>13055</v>
      </c>
    </row>
    <row r="28" spans="1:5" ht="60" hidden="1" x14ac:dyDescent="0.25">
      <c r="A28" s="14" t="s">
        <v>25</v>
      </c>
      <c r="B28" s="15" t="s">
        <v>26</v>
      </c>
      <c r="C28" s="16"/>
      <c r="D28" s="16"/>
      <c r="E28" s="16"/>
    </row>
    <row r="29" spans="1:5" x14ac:dyDescent="0.25">
      <c r="A29" s="19" t="s">
        <v>276</v>
      </c>
      <c r="B29" s="20" t="s">
        <v>275</v>
      </c>
      <c r="C29" s="17">
        <f>C30</f>
        <v>164</v>
      </c>
      <c r="D29" s="17">
        <f t="shared" ref="D29:E29" si="5">D30</f>
        <v>164</v>
      </c>
      <c r="E29" s="17">
        <f t="shared" si="5"/>
        <v>164</v>
      </c>
    </row>
    <row r="30" spans="1:5" hidden="1" x14ac:dyDescent="0.25">
      <c r="A30" s="21"/>
      <c r="B30" s="22"/>
      <c r="C30" s="23">
        <v>164</v>
      </c>
      <c r="D30" s="23">
        <v>164</v>
      </c>
      <c r="E30" s="23">
        <v>164</v>
      </c>
    </row>
    <row r="31" spans="1:5" x14ac:dyDescent="0.25">
      <c r="A31" s="10" t="s">
        <v>216</v>
      </c>
      <c r="B31" s="11" t="s">
        <v>27</v>
      </c>
      <c r="C31" s="12">
        <f>C32+C37+C39+C35</f>
        <v>63026</v>
      </c>
      <c r="D31" s="12">
        <f t="shared" ref="D31:E31" si="6">D32+D37+D39+D35</f>
        <v>71714</v>
      </c>
      <c r="E31" s="12">
        <f t="shared" si="6"/>
        <v>81871</v>
      </c>
    </row>
    <row r="32" spans="1:5" ht="30" x14ac:dyDescent="0.25">
      <c r="A32" s="14" t="s">
        <v>217</v>
      </c>
      <c r="B32" s="15" t="s">
        <v>28</v>
      </c>
      <c r="C32" s="16">
        <f>C33+C34</f>
        <v>52501</v>
      </c>
      <c r="D32" s="16">
        <f t="shared" ref="D32:E32" si="7">D33+D34</f>
        <v>60962</v>
      </c>
      <c r="E32" s="16">
        <f t="shared" si="7"/>
        <v>70844</v>
      </c>
    </row>
    <row r="33" spans="1:5" ht="30" x14ac:dyDescent="0.25">
      <c r="A33" s="14" t="s">
        <v>218</v>
      </c>
      <c r="B33" s="24" t="s">
        <v>29</v>
      </c>
      <c r="C33" s="16">
        <v>38206</v>
      </c>
      <c r="D33" s="16">
        <v>44363</v>
      </c>
      <c r="E33" s="16">
        <v>51554</v>
      </c>
    </row>
    <row r="34" spans="1:5" ht="45" x14ac:dyDescent="0.25">
      <c r="A34" s="14" t="s">
        <v>219</v>
      </c>
      <c r="B34" s="15" t="s">
        <v>30</v>
      </c>
      <c r="C34" s="16">
        <v>14295</v>
      </c>
      <c r="D34" s="16">
        <v>16599</v>
      </c>
      <c r="E34" s="16">
        <v>19290</v>
      </c>
    </row>
    <row r="35" spans="1:5" ht="30" x14ac:dyDescent="0.25">
      <c r="A35" s="14" t="s">
        <v>268</v>
      </c>
      <c r="B35" s="15" t="s">
        <v>267</v>
      </c>
      <c r="C35" s="16">
        <f>C36</f>
        <v>5</v>
      </c>
      <c r="D35" s="16">
        <f t="shared" ref="D35:E35" si="8">D36</f>
        <v>2</v>
      </c>
      <c r="E35" s="16">
        <f t="shared" si="8"/>
        <v>1</v>
      </c>
    </row>
    <row r="36" spans="1:5" ht="26.25" customHeight="1" x14ac:dyDescent="0.25">
      <c r="A36" s="14" t="s">
        <v>266</v>
      </c>
      <c r="B36" s="15" t="s">
        <v>267</v>
      </c>
      <c r="C36" s="16">
        <v>5</v>
      </c>
      <c r="D36" s="16">
        <v>2</v>
      </c>
      <c r="E36" s="16">
        <v>1</v>
      </c>
    </row>
    <row r="37" spans="1:5" x14ac:dyDescent="0.25">
      <c r="A37" s="14" t="s">
        <v>220</v>
      </c>
      <c r="B37" s="15" t="s">
        <v>31</v>
      </c>
      <c r="C37" s="16">
        <f>C38</f>
        <v>5898</v>
      </c>
      <c r="D37" s="16">
        <f t="shared" ref="D37:E37" si="9">D38</f>
        <v>5995</v>
      </c>
      <c r="E37" s="16">
        <f t="shared" si="9"/>
        <v>6150</v>
      </c>
    </row>
    <row r="38" spans="1:5" x14ac:dyDescent="0.25">
      <c r="A38" s="14" t="s">
        <v>221</v>
      </c>
      <c r="B38" s="15" t="s">
        <v>31</v>
      </c>
      <c r="C38" s="16">
        <v>5898</v>
      </c>
      <c r="D38" s="16">
        <v>5995</v>
      </c>
      <c r="E38" s="16">
        <v>6150</v>
      </c>
    </row>
    <row r="39" spans="1:5" ht="30" x14ac:dyDescent="0.25">
      <c r="A39" s="14" t="s">
        <v>222</v>
      </c>
      <c r="B39" s="15" t="s">
        <v>32</v>
      </c>
      <c r="C39" s="16">
        <f>C40</f>
        <v>4622</v>
      </c>
      <c r="D39" s="16">
        <f t="shared" ref="D39:E39" si="10">D40</f>
        <v>4755</v>
      </c>
      <c r="E39" s="16">
        <f t="shared" si="10"/>
        <v>4876</v>
      </c>
    </row>
    <row r="40" spans="1:5" ht="45" x14ac:dyDescent="0.25">
      <c r="A40" s="14" t="s">
        <v>223</v>
      </c>
      <c r="B40" s="15" t="s">
        <v>33</v>
      </c>
      <c r="C40" s="16">
        <v>4622</v>
      </c>
      <c r="D40" s="16">
        <v>4755</v>
      </c>
      <c r="E40" s="16">
        <v>4876</v>
      </c>
    </row>
    <row r="41" spans="1:5" x14ac:dyDescent="0.25">
      <c r="A41" s="10" t="s">
        <v>34</v>
      </c>
      <c r="B41" s="11" t="s">
        <v>35</v>
      </c>
      <c r="C41" s="12">
        <f>C42+C44+C46</f>
        <v>43334</v>
      </c>
      <c r="D41" s="12">
        <f t="shared" ref="D41:E41" si="11">D42+D44+D46</f>
        <v>44345</v>
      </c>
      <c r="E41" s="12">
        <f t="shared" si="11"/>
        <v>45419</v>
      </c>
    </row>
    <row r="42" spans="1:5" x14ac:dyDescent="0.25">
      <c r="A42" s="14" t="s">
        <v>36</v>
      </c>
      <c r="B42" s="15" t="s">
        <v>37</v>
      </c>
      <c r="C42" s="16">
        <f>C43</f>
        <v>6226</v>
      </c>
      <c r="D42" s="16">
        <f t="shared" ref="D42:E42" si="12">D43</f>
        <v>6749</v>
      </c>
      <c r="E42" s="16">
        <f t="shared" si="12"/>
        <v>7320</v>
      </c>
    </row>
    <row r="43" spans="1:5" ht="45" x14ac:dyDescent="0.25">
      <c r="A43" s="14" t="s">
        <v>38</v>
      </c>
      <c r="B43" s="15" t="s">
        <v>39</v>
      </c>
      <c r="C43" s="16">
        <v>6226</v>
      </c>
      <c r="D43" s="16">
        <v>6749</v>
      </c>
      <c r="E43" s="16">
        <v>7320</v>
      </c>
    </row>
    <row r="44" spans="1:5" x14ac:dyDescent="0.25">
      <c r="A44" s="14" t="s">
        <v>50</v>
      </c>
      <c r="B44" s="15" t="s">
        <v>51</v>
      </c>
      <c r="C44" s="16">
        <f>C45</f>
        <v>15380</v>
      </c>
      <c r="D44" s="16">
        <f t="shared" ref="D44:E44" si="13">D45</f>
        <v>15914</v>
      </c>
      <c r="E44" s="16">
        <f t="shared" si="13"/>
        <v>16533</v>
      </c>
    </row>
    <row r="45" spans="1:5" x14ac:dyDescent="0.25">
      <c r="A45" s="14" t="s">
        <v>52</v>
      </c>
      <c r="B45" s="15" t="s">
        <v>53</v>
      </c>
      <c r="C45" s="16">
        <v>15380</v>
      </c>
      <c r="D45" s="16">
        <v>15914</v>
      </c>
      <c r="E45" s="16">
        <v>16533</v>
      </c>
    </row>
    <row r="46" spans="1:5" x14ac:dyDescent="0.25">
      <c r="A46" s="14" t="s">
        <v>40</v>
      </c>
      <c r="B46" s="15" t="s">
        <v>41</v>
      </c>
      <c r="C46" s="16">
        <f>C47+C49</f>
        <v>21728</v>
      </c>
      <c r="D46" s="16">
        <f t="shared" ref="D46:E46" si="14">D47+D49</f>
        <v>21682</v>
      </c>
      <c r="E46" s="16">
        <f t="shared" si="14"/>
        <v>21566</v>
      </c>
    </row>
    <row r="47" spans="1:5" x14ac:dyDescent="0.25">
      <c r="A47" s="14" t="s">
        <v>42</v>
      </c>
      <c r="B47" s="15" t="s">
        <v>43</v>
      </c>
      <c r="C47" s="16">
        <f>C48</f>
        <v>8882</v>
      </c>
      <c r="D47" s="16">
        <f t="shared" ref="D47:E47" si="15">D48</f>
        <v>9041</v>
      </c>
      <c r="E47" s="16">
        <f t="shared" si="15"/>
        <v>9122</v>
      </c>
    </row>
    <row r="48" spans="1:5" ht="45" x14ac:dyDescent="0.25">
      <c r="A48" s="14" t="s">
        <v>44</v>
      </c>
      <c r="B48" s="15" t="s">
        <v>45</v>
      </c>
      <c r="C48" s="16">
        <v>8882</v>
      </c>
      <c r="D48" s="16">
        <v>9041</v>
      </c>
      <c r="E48" s="16">
        <v>9122</v>
      </c>
    </row>
    <row r="49" spans="1:5" x14ac:dyDescent="0.25">
      <c r="A49" s="14" t="s">
        <v>46</v>
      </c>
      <c r="B49" s="15" t="s">
        <v>47</v>
      </c>
      <c r="C49" s="16">
        <f>C50</f>
        <v>12846</v>
      </c>
      <c r="D49" s="16">
        <f t="shared" ref="D49:E49" si="16">D50</f>
        <v>12641</v>
      </c>
      <c r="E49" s="16">
        <f t="shared" si="16"/>
        <v>12444</v>
      </c>
    </row>
    <row r="50" spans="1:5" ht="45" x14ac:dyDescent="0.25">
      <c r="A50" s="14" t="s">
        <v>48</v>
      </c>
      <c r="B50" s="15" t="s">
        <v>49</v>
      </c>
      <c r="C50" s="16">
        <v>12846</v>
      </c>
      <c r="D50" s="16">
        <v>12641</v>
      </c>
      <c r="E50" s="16">
        <v>12444</v>
      </c>
    </row>
    <row r="51" spans="1:5" ht="42.75" x14ac:dyDescent="0.25">
      <c r="A51" s="10" t="s">
        <v>269</v>
      </c>
      <c r="B51" s="11" t="s">
        <v>270</v>
      </c>
      <c r="C51" s="12">
        <f>C52</f>
        <v>2652</v>
      </c>
      <c r="D51" s="12">
        <f t="shared" ref="D51:E52" si="17">D52</f>
        <v>2683</v>
      </c>
      <c r="E51" s="12">
        <f t="shared" si="17"/>
        <v>2714</v>
      </c>
    </row>
    <row r="52" spans="1:5" x14ac:dyDescent="0.25">
      <c r="A52" s="14" t="s">
        <v>271</v>
      </c>
      <c r="B52" s="15" t="s">
        <v>272</v>
      </c>
      <c r="C52" s="16">
        <f>C53</f>
        <v>2652</v>
      </c>
      <c r="D52" s="16">
        <f t="shared" si="17"/>
        <v>2683</v>
      </c>
      <c r="E52" s="16">
        <f t="shared" si="17"/>
        <v>2714</v>
      </c>
    </row>
    <row r="53" spans="1:5" ht="32.25" customHeight="1" x14ac:dyDescent="0.25">
      <c r="A53" s="14" t="s">
        <v>273</v>
      </c>
      <c r="B53" s="15" t="s">
        <v>274</v>
      </c>
      <c r="C53" s="16">
        <v>2652</v>
      </c>
      <c r="D53" s="16">
        <v>2683</v>
      </c>
      <c r="E53" s="16">
        <v>2714</v>
      </c>
    </row>
    <row r="54" spans="1:5" x14ac:dyDescent="0.25">
      <c r="A54" s="10" t="s">
        <v>224</v>
      </c>
      <c r="B54" s="11" t="s">
        <v>54</v>
      </c>
      <c r="C54" s="12">
        <f>C55</f>
        <v>7664</v>
      </c>
      <c r="D54" s="12">
        <f t="shared" ref="D54:E55" si="18">D55</f>
        <v>7944</v>
      </c>
      <c r="E54" s="12">
        <f t="shared" si="18"/>
        <v>8231</v>
      </c>
    </row>
    <row r="55" spans="1:5" ht="45" x14ac:dyDescent="0.25">
      <c r="A55" s="14" t="s">
        <v>225</v>
      </c>
      <c r="B55" s="15" t="s">
        <v>55</v>
      </c>
      <c r="C55" s="16">
        <f>C56</f>
        <v>7664</v>
      </c>
      <c r="D55" s="16">
        <f t="shared" si="18"/>
        <v>7944</v>
      </c>
      <c r="E55" s="16">
        <f t="shared" si="18"/>
        <v>8231</v>
      </c>
    </row>
    <row r="56" spans="1:5" ht="75" x14ac:dyDescent="0.25">
      <c r="A56" s="14" t="s">
        <v>56</v>
      </c>
      <c r="B56" s="15" t="s">
        <v>57</v>
      </c>
      <c r="C56" s="16">
        <v>7664</v>
      </c>
      <c r="D56" s="16">
        <v>7944</v>
      </c>
      <c r="E56" s="16">
        <v>8231</v>
      </c>
    </row>
    <row r="57" spans="1:5" hidden="1" x14ac:dyDescent="0.25">
      <c r="A57" s="21"/>
      <c r="B57" s="22"/>
      <c r="C57" s="23"/>
      <c r="D57" s="23"/>
      <c r="E57" s="23"/>
    </row>
    <row r="58" spans="1:5" ht="57" x14ac:dyDescent="0.25">
      <c r="A58" s="10" t="s">
        <v>226</v>
      </c>
      <c r="B58" s="11" t="s">
        <v>58</v>
      </c>
      <c r="C58" s="12">
        <f>C59+C61+C70+C73</f>
        <v>21708.699999999997</v>
      </c>
      <c r="D58" s="12">
        <f t="shared" ref="D58:E58" si="19">D59+D61+D70+D73</f>
        <v>22402.199999999997</v>
      </c>
      <c r="E58" s="12">
        <f t="shared" si="19"/>
        <v>23106.5</v>
      </c>
    </row>
    <row r="59" spans="1:5" ht="90" hidden="1" x14ac:dyDescent="0.25">
      <c r="A59" s="14" t="s">
        <v>59</v>
      </c>
      <c r="B59" s="15" t="s">
        <v>60</v>
      </c>
      <c r="C59" s="16">
        <f>C60</f>
        <v>0</v>
      </c>
      <c r="D59" s="16">
        <f t="shared" ref="D59:E59" si="20">D60</f>
        <v>0</v>
      </c>
      <c r="E59" s="16">
        <f t="shared" si="20"/>
        <v>0</v>
      </c>
    </row>
    <row r="60" spans="1:5" ht="60" hidden="1" x14ac:dyDescent="0.25">
      <c r="A60" s="14" t="s">
        <v>61</v>
      </c>
      <c r="B60" s="15" t="s">
        <v>62</v>
      </c>
      <c r="C60" s="16"/>
      <c r="D60" s="16"/>
      <c r="E60" s="16"/>
    </row>
    <row r="61" spans="1:5" ht="90" x14ac:dyDescent="0.25">
      <c r="A61" s="14" t="s">
        <v>227</v>
      </c>
      <c r="B61" s="15" t="s">
        <v>63</v>
      </c>
      <c r="C61" s="16">
        <f>C62+C64+C66+C68</f>
        <v>16915.199999999997</v>
      </c>
      <c r="D61" s="16">
        <f t="shared" ref="D61:E61" si="21">D62+D64+D66+D68</f>
        <v>17608.699999999997</v>
      </c>
      <c r="E61" s="16">
        <f t="shared" si="21"/>
        <v>18313</v>
      </c>
    </row>
    <row r="62" spans="1:5" ht="75" x14ac:dyDescent="0.25">
      <c r="A62" s="14" t="s">
        <v>228</v>
      </c>
      <c r="B62" s="15" t="s">
        <v>64</v>
      </c>
      <c r="C62" s="16">
        <f>C63</f>
        <v>10206.5</v>
      </c>
      <c r="D62" s="16">
        <f t="shared" ref="D62:E62" si="22">D63</f>
        <v>10625</v>
      </c>
      <c r="E62" s="16">
        <f t="shared" si="22"/>
        <v>11050</v>
      </c>
    </row>
    <row r="63" spans="1:5" ht="90" x14ac:dyDescent="0.25">
      <c r="A63" s="14" t="s">
        <v>229</v>
      </c>
      <c r="B63" s="24" t="s">
        <v>65</v>
      </c>
      <c r="C63" s="16">
        <v>10206.5</v>
      </c>
      <c r="D63" s="16">
        <v>10625</v>
      </c>
      <c r="E63" s="16">
        <v>11050</v>
      </c>
    </row>
    <row r="64" spans="1:5" ht="90" x14ac:dyDescent="0.25">
      <c r="A64" s="14" t="s">
        <v>230</v>
      </c>
      <c r="B64" s="24" t="s">
        <v>66</v>
      </c>
      <c r="C64" s="16">
        <f>C65</f>
        <v>586.79999999999995</v>
      </c>
      <c r="D64" s="16">
        <f t="shared" ref="D64:E64" si="23">D65</f>
        <v>610.79999999999995</v>
      </c>
      <c r="E64" s="17">
        <f t="shared" si="23"/>
        <v>635.29999999999995</v>
      </c>
    </row>
    <row r="65" spans="1:9" ht="90" x14ac:dyDescent="0.25">
      <c r="A65" s="14" t="s">
        <v>231</v>
      </c>
      <c r="B65" s="24" t="s">
        <v>67</v>
      </c>
      <c r="C65" s="16">
        <v>586.79999999999995</v>
      </c>
      <c r="D65" s="16">
        <v>610.79999999999995</v>
      </c>
      <c r="E65" s="16">
        <v>635.29999999999995</v>
      </c>
      <c r="G65" s="3"/>
    </row>
    <row r="66" spans="1:9" ht="90" x14ac:dyDescent="0.25">
      <c r="A66" s="14" t="s">
        <v>232</v>
      </c>
      <c r="B66" s="15" t="s">
        <v>68</v>
      </c>
      <c r="C66" s="16">
        <f>C67</f>
        <v>6120.9</v>
      </c>
      <c r="D66" s="16">
        <f t="shared" ref="D66:E66" si="24">D67</f>
        <v>6371.9</v>
      </c>
      <c r="E66" s="16">
        <f t="shared" si="24"/>
        <v>6626.7</v>
      </c>
    </row>
    <row r="67" spans="1:9" ht="75" x14ac:dyDescent="0.25">
      <c r="A67" s="14" t="s">
        <v>233</v>
      </c>
      <c r="B67" s="15" t="s">
        <v>69</v>
      </c>
      <c r="C67" s="16">
        <v>6120.9</v>
      </c>
      <c r="D67" s="16">
        <v>6371.9</v>
      </c>
      <c r="E67" s="16">
        <v>6626.7</v>
      </c>
    </row>
    <row r="68" spans="1:9" ht="45" x14ac:dyDescent="0.25">
      <c r="A68" s="14" t="s">
        <v>70</v>
      </c>
      <c r="B68" s="15" t="s">
        <v>71</v>
      </c>
      <c r="C68" s="16">
        <f>C69</f>
        <v>1</v>
      </c>
      <c r="D68" s="16">
        <f t="shared" ref="D68:E68" si="25">D69</f>
        <v>1</v>
      </c>
      <c r="E68" s="16">
        <f t="shared" si="25"/>
        <v>1</v>
      </c>
    </row>
    <row r="69" spans="1:9" ht="135" x14ac:dyDescent="0.25">
      <c r="A69" s="14" t="s">
        <v>72</v>
      </c>
      <c r="B69" s="15" t="s">
        <v>73</v>
      </c>
      <c r="C69" s="16">
        <v>1</v>
      </c>
      <c r="D69" s="16">
        <v>1</v>
      </c>
      <c r="E69" s="16">
        <v>1</v>
      </c>
    </row>
    <row r="70" spans="1:9" ht="30" hidden="1" x14ac:dyDescent="0.25">
      <c r="A70" s="14" t="s">
        <v>234</v>
      </c>
      <c r="B70" s="15" t="s">
        <v>74</v>
      </c>
      <c r="C70" s="16">
        <f>C71</f>
        <v>0</v>
      </c>
      <c r="D70" s="16">
        <f t="shared" ref="D70:E71" si="26">D71</f>
        <v>0</v>
      </c>
      <c r="E70" s="16">
        <f t="shared" si="26"/>
        <v>0</v>
      </c>
    </row>
    <row r="71" spans="1:9" ht="60" hidden="1" x14ac:dyDescent="0.25">
      <c r="A71" s="14" t="s">
        <v>235</v>
      </c>
      <c r="B71" s="15" t="s">
        <v>75</v>
      </c>
      <c r="C71" s="16">
        <f>C72</f>
        <v>0</v>
      </c>
      <c r="D71" s="16">
        <f t="shared" si="26"/>
        <v>0</v>
      </c>
      <c r="E71" s="16">
        <f t="shared" si="26"/>
        <v>0</v>
      </c>
    </row>
    <row r="72" spans="1:9" ht="60" hidden="1" x14ac:dyDescent="0.25">
      <c r="A72" s="14" t="s">
        <v>236</v>
      </c>
      <c r="B72" s="15" t="s">
        <v>76</v>
      </c>
      <c r="C72" s="16"/>
      <c r="D72" s="16"/>
      <c r="E72" s="16"/>
    </row>
    <row r="73" spans="1:9" ht="90" x14ac:dyDescent="0.25">
      <c r="A73" s="14" t="s">
        <v>237</v>
      </c>
      <c r="B73" s="15" t="s">
        <v>77</v>
      </c>
      <c r="C73" s="16">
        <f>C74+C76</f>
        <v>4793.5</v>
      </c>
      <c r="D73" s="16">
        <f t="shared" ref="D73:E73" si="27">D74+D76</f>
        <v>4793.5</v>
      </c>
      <c r="E73" s="16">
        <f t="shared" si="27"/>
        <v>4793.5</v>
      </c>
    </row>
    <row r="74" spans="1:9" ht="90" x14ac:dyDescent="0.25">
      <c r="A74" s="14" t="s">
        <v>238</v>
      </c>
      <c r="B74" s="15" t="s">
        <v>78</v>
      </c>
      <c r="C74" s="16">
        <f>C75</f>
        <v>4463.5</v>
      </c>
      <c r="D74" s="16">
        <f t="shared" ref="D74:E74" si="28">D75</f>
        <v>4463.5</v>
      </c>
      <c r="E74" s="16">
        <f t="shared" si="28"/>
        <v>4463.5</v>
      </c>
    </row>
    <row r="75" spans="1:9" ht="67.5" customHeight="1" x14ac:dyDescent="0.25">
      <c r="A75" s="14" t="s">
        <v>239</v>
      </c>
      <c r="B75" s="15" t="s">
        <v>79</v>
      </c>
      <c r="C75" s="16">
        <v>4463.5</v>
      </c>
      <c r="D75" s="16">
        <v>4463.5</v>
      </c>
      <c r="E75" s="16">
        <v>4463.5</v>
      </c>
    </row>
    <row r="76" spans="1:9" ht="120" x14ac:dyDescent="0.25">
      <c r="A76" s="14" t="s">
        <v>80</v>
      </c>
      <c r="B76" s="15" t="s">
        <v>81</v>
      </c>
      <c r="C76" s="16">
        <f>C77</f>
        <v>330</v>
      </c>
      <c r="D76" s="16">
        <f t="shared" ref="D76:E76" si="29">D77</f>
        <v>330</v>
      </c>
      <c r="E76" s="16">
        <f t="shared" si="29"/>
        <v>330</v>
      </c>
    </row>
    <row r="77" spans="1:9" ht="120" x14ac:dyDescent="0.25">
      <c r="A77" s="14" t="s">
        <v>82</v>
      </c>
      <c r="B77" s="15" t="s">
        <v>83</v>
      </c>
      <c r="C77" s="16">
        <v>330</v>
      </c>
      <c r="D77" s="16">
        <v>330</v>
      </c>
      <c r="E77" s="16">
        <v>330</v>
      </c>
    </row>
    <row r="78" spans="1:9" ht="28.5" customHeight="1" x14ac:dyDescent="0.25">
      <c r="A78" s="10" t="s">
        <v>240</v>
      </c>
      <c r="B78" s="11" t="s">
        <v>84</v>
      </c>
      <c r="C78" s="12">
        <f>C79+C80+C81+C82</f>
        <v>38700</v>
      </c>
      <c r="D78" s="12">
        <f t="shared" ref="D78:E78" si="30">D79+D80+D81+D82</f>
        <v>13319.7</v>
      </c>
      <c r="E78" s="12">
        <f t="shared" si="30"/>
        <v>17582.099999999999</v>
      </c>
    </row>
    <row r="79" spans="1:9" ht="28.5" customHeight="1" x14ac:dyDescent="0.25">
      <c r="A79" s="14" t="s">
        <v>277</v>
      </c>
      <c r="B79" s="24" t="s">
        <v>85</v>
      </c>
      <c r="C79" s="16">
        <v>283.60000000000002</v>
      </c>
      <c r="D79" s="16">
        <v>374.3</v>
      </c>
      <c r="E79" s="16">
        <v>494.1</v>
      </c>
      <c r="G79" s="3"/>
      <c r="H79" s="3"/>
      <c r="I79" s="3"/>
    </row>
    <row r="80" spans="1:9" ht="30" x14ac:dyDescent="0.25">
      <c r="A80" s="14" t="s">
        <v>278</v>
      </c>
      <c r="B80" s="24" t="s">
        <v>86</v>
      </c>
      <c r="C80" s="16">
        <v>18.399999999999999</v>
      </c>
      <c r="D80" s="16">
        <v>24.3</v>
      </c>
      <c r="E80" s="16">
        <v>32.1</v>
      </c>
    </row>
    <row r="81" spans="1:5" x14ac:dyDescent="0.25">
      <c r="A81" s="14" t="s">
        <v>241</v>
      </c>
      <c r="B81" s="24" t="s">
        <v>87</v>
      </c>
      <c r="C81" s="16">
        <f>28609.2+7241.8</f>
        <v>35851</v>
      </c>
      <c r="D81" s="16">
        <v>9559.1</v>
      </c>
      <c r="E81" s="16">
        <v>12618</v>
      </c>
    </row>
    <row r="82" spans="1:5" ht="30" x14ac:dyDescent="0.25">
      <c r="A82" s="14" t="s">
        <v>242</v>
      </c>
      <c r="B82" s="24" t="s">
        <v>88</v>
      </c>
      <c r="C82" s="16">
        <v>2547</v>
      </c>
      <c r="D82" s="16">
        <v>3362</v>
      </c>
      <c r="E82" s="16">
        <v>4437.8999999999996</v>
      </c>
    </row>
    <row r="83" spans="1:5" ht="42.75" x14ac:dyDescent="0.25">
      <c r="A83" s="10" t="s">
        <v>243</v>
      </c>
      <c r="B83" s="11" t="s">
        <v>89</v>
      </c>
      <c r="C83" s="12">
        <f>C84+C87</f>
        <v>2575.1</v>
      </c>
      <c r="D83" s="12">
        <f t="shared" ref="D83:E83" si="31">D84+D87</f>
        <v>2680.6</v>
      </c>
      <c r="E83" s="12">
        <f t="shared" si="31"/>
        <v>2787.9</v>
      </c>
    </row>
    <row r="84" spans="1:5" x14ac:dyDescent="0.25">
      <c r="A84" s="14" t="s">
        <v>244</v>
      </c>
      <c r="B84" s="24" t="s">
        <v>90</v>
      </c>
      <c r="C84" s="16">
        <f>C85</f>
        <v>392.6</v>
      </c>
      <c r="D84" s="16">
        <f t="shared" ref="D84:E85" si="32">D85</f>
        <v>408.7</v>
      </c>
      <c r="E84" s="16">
        <f t="shared" si="32"/>
        <v>425</v>
      </c>
    </row>
    <row r="85" spans="1:5" x14ac:dyDescent="0.25">
      <c r="A85" s="14" t="s">
        <v>245</v>
      </c>
      <c r="B85" s="24" t="s">
        <v>91</v>
      </c>
      <c r="C85" s="16">
        <f>C86</f>
        <v>392.6</v>
      </c>
      <c r="D85" s="16">
        <f t="shared" si="32"/>
        <v>408.7</v>
      </c>
      <c r="E85" s="16">
        <f t="shared" si="32"/>
        <v>425</v>
      </c>
    </row>
    <row r="86" spans="1:5" ht="45" x14ac:dyDescent="0.25">
      <c r="A86" s="14" t="s">
        <v>246</v>
      </c>
      <c r="B86" s="24" t="s">
        <v>92</v>
      </c>
      <c r="C86" s="16">
        <v>392.6</v>
      </c>
      <c r="D86" s="16">
        <v>408.7</v>
      </c>
      <c r="E86" s="16">
        <v>425</v>
      </c>
    </row>
    <row r="87" spans="1:5" x14ac:dyDescent="0.25">
      <c r="A87" s="14" t="s">
        <v>247</v>
      </c>
      <c r="B87" s="24" t="s">
        <v>93</v>
      </c>
      <c r="C87" s="16">
        <f>C88+C90</f>
        <v>2182.5</v>
      </c>
      <c r="D87" s="16">
        <f t="shared" ref="D87:E87" si="33">D88+D90</f>
        <v>2271.9</v>
      </c>
      <c r="E87" s="16">
        <f t="shared" si="33"/>
        <v>2362.9</v>
      </c>
    </row>
    <row r="88" spans="1:5" ht="32.25" customHeight="1" x14ac:dyDescent="0.25">
      <c r="A88" s="14" t="s">
        <v>248</v>
      </c>
      <c r="B88" s="24" t="s">
        <v>94</v>
      </c>
      <c r="C88" s="16">
        <f>C89</f>
        <v>585.20000000000005</v>
      </c>
      <c r="D88" s="16">
        <f t="shared" ref="D88:E88" si="34">D89</f>
        <v>609.1</v>
      </c>
      <c r="E88" s="16">
        <f t="shared" si="34"/>
        <v>633.5</v>
      </c>
    </row>
    <row r="89" spans="1:5" ht="45" x14ac:dyDescent="0.25">
      <c r="A89" s="14" t="s">
        <v>249</v>
      </c>
      <c r="B89" s="24" t="s">
        <v>95</v>
      </c>
      <c r="C89" s="16">
        <v>585.20000000000005</v>
      </c>
      <c r="D89" s="16">
        <v>609.1</v>
      </c>
      <c r="E89" s="16">
        <v>633.5</v>
      </c>
    </row>
    <row r="90" spans="1:5" x14ac:dyDescent="0.25">
      <c r="A90" s="14" t="s">
        <v>250</v>
      </c>
      <c r="B90" s="24" t="s">
        <v>96</v>
      </c>
      <c r="C90" s="16">
        <f>C91</f>
        <v>1597.3</v>
      </c>
      <c r="D90" s="16">
        <f t="shared" ref="D90:E90" si="35">D91</f>
        <v>1662.8</v>
      </c>
      <c r="E90" s="16">
        <f t="shared" si="35"/>
        <v>1729.4</v>
      </c>
    </row>
    <row r="91" spans="1:5" ht="30" x14ac:dyDescent="0.25">
      <c r="A91" s="14" t="s">
        <v>251</v>
      </c>
      <c r="B91" s="24" t="s">
        <v>97</v>
      </c>
      <c r="C91" s="16">
        <v>1597.3</v>
      </c>
      <c r="D91" s="16">
        <v>1662.8</v>
      </c>
      <c r="E91" s="16">
        <v>1729.4</v>
      </c>
    </row>
    <row r="92" spans="1:5" ht="28.5" x14ac:dyDescent="0.25">
      <c r="A92" s="10" t="s">
        <v>252</v>
      </c>
      <c r="B92" s="11" t="s">
        <v>98</v>
      </c>
      <c r="C92" s="12">
        <f>C93+C106</f>
        <v>8643</v>
      </c>
      <c r="D92" s="12">
        <f t="shared" ref="D92:E92" si="36">D93+D106</f>
        <v>8643</v>
      </c>
      <c r="E92" s="12">
        <f t="shared" si="36"/>
        <v>8643</v>
      </c>
    </row>
    <row r="93" spans="1:5" ht="90" x14ac:dyDescent="0.25">
      <c r="A93" s="14" t="s">
        <v>99</v>
      </c>
      <c r="B93" s="15" t="s">
        <v>100</v>
      </c>
      <c r="C93" s="16">
        <f>C94</f>
        <v>1500</v>
      </c>
      <c r="D93" s="16">
        <f t="shared" ref="D93:E93" si="37">D94</f>
        <v>1500</v>
      </c>
      <c r="E93" s="16">
        <f t="shared" si="37"/>
        <v>1500</v>
      </c>
    </row>
    <row r="94" spans="1:5" ht="81.75" customHeight="1" x14ac:dyDescent="0.25">
      <c r="A94" s="14" t="s">
        <v>101</v>
      </c>
      <c r="B94" s="15" t="s">
        <v>102</v>
      </c>
      <c r="C94" s="16">
        <f>C95+C96+C97+C98+C99+C100</f>
        <v>1500</v>
      </c>
      <c r="D94" s="16">
        <f t="shared" ref="D94:E94" si="38">D95+D96+D97+D98+D99+D100</f>
        <v>1500</v>
      </c>
      <c r="E94" s="16">
        <f t="shared" si="38"/>
        <v>1500</v>
      </c>
    </row>
    <row r="95" spans="1:5" ht="105" hidden="1" x14ac:dyDescent="0.25">
      <c r="A95" s="14" t="s">
        <v>103</v>
      </c>
      <c r="B95" s="15" t="s">
        <v>104</v>
      </c>
      <c r="C95" s="16"/>
      <c r="D95" s="16"/>
      <c r="E95" s="16"/>
    </row>
    <row r="96" spans="1:5" ht="105" x14ac:dyDescent="0.25">
      <c r="A96" s="14" t="s">
        <v>105</v>
      </c>
      <c r="B96" s="15" t="s">
        <v>106</v>
      </c>
      <c r="C96" s="16">
        <v>1500</v>
      </c>
      <c r="D96" s="16">
        <v>1500</v>
      </c>
      <c r="E96" s="16">
        <v>1500</v>
      </c>
    </row>
    <row r="97" spans="1:5" ht="60" hidden="1" x14ac:dyDescent="0.25">
      <c r="A97" s="21" t="s">
        <v>107</v>
      </c>
      <c r="B97" s="22" t="s">
        <v>108</v>
      </c>
      <c r="C97" s="16"/>
      <c r="D97" s="16"/>
      <c r="E97" s="16"/>
    </row>
    <row r="98" spans="1:5" ht="105" hidden="1" x14ac:dyDescent="0.25">
      <c r="A98" s="21" t="s">
        <v>109</v>
      </c>
      <c r="B98" s="22" t="s">
        <v>110</v>
      </c>
      <c r="C98" s="16"/>
      <c r="D98" s="16"/>
      <c r="E98" s="16"/>
    </row>
    <row r="99" spans="1:5" ht="105" hidden="1" x14ac:dyDescent="0.25">
      <c r="A99" s="21" t="s">
        <v>111</v>
      </c>
      <c r="B99" s="22" t="s">
        <v>112</v>
      </c>
      <c r="C99" s="16"/>
      <c r="D99" s="16"/>
      <c r="E99" s="16"/>
    </row>
    <row r="100" spans="1:5" ht="105" hidden="1" x14ac:dyDescent="0.25">
      <c r="A100" s="21" t="s">
        <v>113</v>
      </c>
      <c r="B100" s="22" t="s">
        <v>114</v>
      </c>
      <c r="C100" s="16"/>
      <c r="D100" s="16"/>
      <c r="E100" s="16"/>
    </row>
    <row r="101" spans="1:5" ht="60" hidden="1" x14ac:dyDescent="0.25">
      <c r="A101" s="21" t="s">
        <v>115</v>
      </c>
      <c r="B101" s="22" t="s">
        <v>116</v>
      </c>
      <c r="C101" s="16"/>
      <c r="D101" s="16"/>
      <c r="E101" s="16"/>
    </row>
    <row r="102" spans="1:5" ht="60" hidden="1" x14ac:dyDescent="0.25">
      <c r="A102" s="21" t="s">
        <v>117</v>
      </c>
      <c r="B102" s="22" t="s">
        <v>118</v>
      </c>
      <c r="C102" s="16"/>
      <c r="D102" s="16"/>
      <c r="E102" s="16"/>
    </row>
    <row r="103" spans="1:5" ht="60" hidden="1" x14ac:dyDescent="0.25">
      <c r="A103" s="21" t="s">
        <v>119</v>
      </c>
      <c r="B103" s="22" t="s">
        <v>120</v>
      </c>
      <c r="C103" s="16"/>
      <c r="D103" s="16"/>
      <c r="E103" s="16"/>
    </row>
    <row r="104" spans="1:5" hidden="1" x14ac:dyDescent="0.25">
      <c r="A104" s="21" t="s">
        <v>121</v>
      </c>
      <c r="B104" s="22" t="s">
        <v>122</v>
      </c>
      <c r="C104" s="16"/>
      <c r="D104" s="16"/>
      <c r="E104" s="16"/>
    </row>
    <row r="105" spans="1:5" ht="30" hidden="1" x14ac:dyDescent="0.25">
      <c r="A105" s="21" t="s">
        <v>123</v>
      </c>
      <c r="B105" s="22" t="s">
        <v>124</v>
      </c>
      <c r="C105" s="16"/>
      <c r="D105" s="16"/>
      <c r="E105" s="16"/>
    </row>
    <row r="106" spans="1:5" ht="90" x14ac:dyDescent="0.25">
      <c r="A106" s="14" t="s">
        <v>125</v>
      </c>
      <c r="B106" s="15" t="s">
        <v>126</v>
      </c>
      <c r="C106" s="16">
        <f>C107+C109+C111</f>
        <v>7143</v>
      </c>
      <c r="D106" s="16">
        <f t="shared" ref="D106:E106" si="39">D107+D109+D111</f>
        <v>7143</v>
      </c>
      <c r="E106" s="16">
        <f t="shared" si="39"/>
        <v>7143</v>
      </c>
    </row>
    <row r="107" spans="1:5" ht="45" x14ac:dyDescent="0.25">
      <c r="A107" s="14" t="s">
        <v>127</v>
      </c>
      <c r="B107" s="24" t="s">
        <v>128</v>
      </c>
      <c r="C107" s="16">
        <f>C108</f>
        <v>7043</v>
      </c>
      <c r="D107" s="16">
        <f t="shared" ref="D107:E107" si="40">D108</f>
        <v>7043</v>
      </c>
      <c r="E107" s="16">
        <f t="shared" si="40"/>
        <v>7043</v>
      </c>
    </row>
    <row r="108" spans="1:5" ht="60" x14ac:dyDescent="0.25">
      <c r="A108" s="14" t="s">
        <v>129</v>
      </c>
      <c r="B108" s="24" t="s">
        <v>130</v>
      </c>
      <c r="C108" s="16">
        <v>7043</v>
      </c>
      <c r="D108" s="16">
        <v>7043</v>
      </c>
      <c r="E108" s="16">
        <v>7043</v>
      </c>
    </row>
    <row r="109" spans="1:5" ht="60" x14ac:dyDescent="0.25">
      <c r="A109" s="14" t="s">
        <v>131</v>
      </c>
      <c r="B109" s="24" t="s">
        <v>132</v>
      </c>
      <c r="C109" s="16">
        <f>C110</f>
        <v>100</v>
      </c>
      <c r="D109" s="16">
        <f t="shared" ref="D109:E109" si="41">D110</f>
        <v>100</v>
      </c>
      <c r="E109" s="16">
        <f t="shared" si="41"/>
        <v>100</v>
      </c>
    </row>
    <row r="110" spans="1:5" ht="75" x14ac:dyDescent="0.25">
      <c r="A110" s="14" t="s">
        <v>133</v>
      </c>
      <c r="B110" s="24" t="s">
        <v>134</v>
      </c>
      <c r="C110" s="16">
        <v>100</v>
      </c>
      <c r="D110" s="16">
        <v>100</v>
      </c>
      <c r="E110" s="16">
        <v>100</v>
      </c>
    </row>
    <row r="111" spans="1:5" ht="75" hidden="1" x14ac:dyDescent="0.25">
      <c r="A111" s="14" t="s">
        <v>135</v>
      </c>
      <c r="B111" s="24" t="s">
        <v>136</v>
      </c>
      <c r="C111" s="16">
        <f>C112</f>
        <v>0</v>
      </c>
      <c r="D111" s="16"/>
      <c r="E111" s="16"/>
    </row>
    <row r="112" spans="1:5" ht="75" hidden="1" x14ac:dyDescent="0.25">
      <c r="A112" s="19" t="s">
        <v>137</v>
      </c>
      <c r="B112" s="25" t="s">
        <v>138</v>
      </c>
      <c r="C112" s="16">
        <f>C113</f>
        <v>0</v>
      </c>
      <c r="D112" s="16"/>
      <c r="E112" s="16"/>
    </row>
    <row r="113" spans="1:8" ht="90" hidden="1" x14ac:dyDescent="0.25">
      <c r="A113" s="19" t="s">
        <v>139</v>
      </c>
      <c r="B113" s="25" t="s">
        <v>140</v>
      </c>
      <c r="C113" s="16"/>
      <c r="D113" s="16"/>
      <c r="E113" s="16"/>
    </row>
    <row r="114" spans="1:8" ht="30" hidden="1" x14ac:dyDescent="0.25">
      <c r="A114" s="21" t="s">
        <v>141</v>
      </c>
      <c r="B114" s="26" t="s">
        <v>142</v>
      </c>
      <c r="C114" s="16"/>
      <c r="D114" s="16"/>
      <c r="E114" s="16"/>
    </row>
    <row r="115" spans="1:8" ht="45" hidden="1" x14ac:dyDescent="0.25">
      <c r="A115" s="21" t="s">
        <v>143</v>
      </c>
      <c r="B115" s="26" t="s">
        <v>144</v>
      </c>
      <c r="C115" s="16"/>
      <c r="D115" s="16"/>
      <c r="E115" s="16"/>
    </row>
    <row r="116" spans="1:8" s="5" customFormat="1" ht="28.5" x14ac:dyDescent="0.25">
      <c r="A116" s="27" t="s">
        <v>253</v>
      </c>
      <c r="B116" s="28" t="s">
        <v>145</v>
      </c>
      <c r="C116" s="13">
        <f>SUM(C117:C135)</f>
        <v>491.09999999999997</v>
      </c>
      <c r="D116" s="13">
        <f>SUM(D117:D135)</f>
        <v>499.29999999999995</v>
      </c>
      <c r="E116" s="13">
        <f>SUM(E117:E135)</f>
        <v>507.59999999999997</v>
      </c>
    </row>
    <row r="117" spans="1:8" ht="150" x14ac:dyDescent="0.25">
      <c r="A117" s="19" t="s">
        <v>146</v>
      </c>
      <c r="B117" s="20" t="s">
        <v>147</v>
      </c>
      <c r="C117" s="16">
        <v>6.5</v>
      </c>
      <c r="D117" s="16">
        <v>6.5</v>
      </c>
      <c r="E117" s="16">
        <v>6.5</v>
      </c>
      <c r="F117" s="3"/>
      <c r="G117" s="3"/>
      <c r="H117" s="3"/>
    </row>
    <row r="118" spans="1:8" ht="90.75" customHeight="1" x14ac:dyDescent="0.25">
      <c r="A118" s="19" t="s">
        <v>279</v>
      </c>
      <c r="B118" s="20" t="s">
        <v>280</v>
      </c>
      <c r="C118" s="16">
        <f>9+5</f>
        <v>14</v>
      </c>
      <c r="D118" s="16">
        <f t="shared" ref="D118:E118" si="42">9+5</f>
        <v>14</v>
      </c>
      <c r="E118" s="16">
        <f t="shared" si="42"/>
        <v>14</v>
      </c>
      <c r="F118" s="3"/>
      <c r="G118" s="3"/>
      <c r="H118" s="3"/>
    </row>
    <row r="119" spans="1:8" hidden="1" x14ac:dyDescent="0.25">
      <c r="A119" s="21"/>
      <c r="B119" s="22"/>
      <c r="C119" s="16"/>
      <c r="D119" s="16"/>
      <c r="E119" s="16"/>
    </row>
    <row r="120" spans="1:8" hidden="1" x14ac:dyDescent="0.25">
      <c r="A120" s="21"/>
      <c r="B120" s="22"/>
      <c r="C120" s="16"/>
      <c r="D120" s="16"/>
      <c r="E120" s="16"/>
    </row>
    <row r="121" spans="1:8" ht="225" hidden="1" x14ac:dyDescent="0.25">
      <c r="A121" s="21" t="s">
        <v>148</v>
      </c>
      <c r="B121" s="22" t="s">
        <v>149</v>
      </c>
      <c r="C121" s="16"/>
      <c r="D121" s="16"/>
      <c r="E121" s="16"/>
    </row>
    <row r="122" spans="1:8" ht="135" x14ac:dyDescent="0.25">
      <c r="A122" s="19" t="s">
        <v>150</v>
      </c>
      <c r="B122" s="20" t="s">
        <v>151</v>
      </c>
      <c r="C122" s="16">
        <v>2</v>
      </c>
      <c r="D122" s="16">
        <v>2</v>
      </c>
      <c r="E122" s="16">
        <v>2</v>
      </c>
    </row>
    <row r="123" spans="1:8" ht="120" x14ac:dyDescent="0.25">
      <c r="A123" s="19" t="s">
        <v>281</v>
      </c>
      <c r="B123" s="20" t="s">
        <v>282</v>
      </c>
      <c r="C123" s="16">
        <v>0.1</v>
      </c>
      <c r="D123" s="16">
        <v>0.1</v>
      </c>
      <c r="E123" s="16">
        <v>0.1</v>
      </c>
    </row>
    <row r="124" spans="1:8" ht="135" x14ac:dyDescent="0.25">
      <c r="A124" s="19" t="s">
        <v>152</v>
      </c>
      <c r="B124" s="20" t="s">
        <v>153</v>
      </c>
      <c r="C124" s="16">
        <v>6</v>
      </c>
      <c r="D124" s="16">
        <v>6</v>
      </c>
      <c r="E124" s="16">
        <v>6</v>
      </c>
    </row>
    <row r="125" spans="1:8" ht="76.5" customHeight="1" x14ac:dyDescent="0.25">
      <c r="A125" s="19" t="s">
        <v>285</v>
      </c>
      <c r="B125" s="20" t="s">
        <v>286</v>
      </c>
      <c r="C125" s="16">
        <v>2</v>
      </c>
      <c r="D125" s="16">
        <v>2</v>
      </c>
      <c r="E125" s="16">
        <v>2</v>
      </c>
    </row>
    <row r="126" spans="1:8" ht="133.5" customHeight="1" x14ac:dyDescent="0.25">
      <c r="A126" s="19" t="s">
        <v>154</v>
      </c>
      <c r="B126" s="20" t="s">
        <v>155</v>
      </c>
      <c r="C126" s="16">
        <v>0.7</v>
      </c>
      <c r="D126" s="16">
        <v>0.7</v>
      </c>
      <c r="E126" s="16">
        <v>0.7</v>
      </c>
    </row>
    <row r="127" spans="1:8" ht="105" hidden="1" x14ac:dyDescent="0.25">
      <c r="A127" s="21" t="s">
        <v>156</v>
      </c>
      <c r="B127" s="22" t="s">
        <v>157</v>
      </c>
      <c r="C127" s="16"/>
      <c r="D127" s="16"/>
      <c r="E127" s="16"/>
    </row>
    <row r="128" spans="1:8" ht="97.5" customHeight="1" x14ac:dyDescent="0.25">
      <c r="A128" s="19" t="s">
        <v>283</v>
      </c>
      <c r="B128" s="20" t="s">
        <v>284</v>
      </c>
      <c r="C128" s="16">
        <v>0.5</v>
      </c>
      <c r="D128" s="16">
        <v>0.5</v>
      </c>
      <c r="E128" s="16">
        <v>0.5</v>
      </c>
    </row>
    <row r="129" spans="1:7" ht="81" customHeight="1" x14ac:dyDescent="0.25">
      <c r="A129" s="19" t="s">
        <v>287</v>
      </c>
      <c r="B129" s="20" t="s">
        <v>288</v>
      </c>
      <c r="C129" s="16">
        <v>1.1000000000000001</v>
      </c>
      <c r="D129" s="16">
        <v>1.1000000000000001</v>
      </c>
      <c r="E129" s="16">
        <v>1.1000000000000001</v>
      </c>
    </row>
    <row r="130" spans="1:7" ht="135" x14ac:dyDescent="0.25">
      <c r="A130" s="19" t="s">
        <v>158</v>
      </c>
      <c r="B130" s="20" t="s">
        <v>159</v>
      </c>
      <c r="C130" s="16">
        <f>8.7+11.3</f>
        <v>20</v>
      </c>
      <c r="D130" s="16">
        <f t="shared" ref="D130:E130" si="43">8.7+11.3</f>
        <v>20</v>
      </c>
      <c r="E130" s="16">
        <f t="shared" si="43"/>
        <v>20</v>
      </c>
    </row>
    <row r="131" spans="1:7" ht="60" x14ac:dyDescent="0.25">
      <c r="A131" s="19" t="s">
        <v>289</v>
      </c>
      <c r="B131" s="20" t="s">
        <v>290</v>
      </c>
      <c r="C131" s="16">
        <f>188+48</f>
        <v>236</v>
      </c>
      <c r="D131" s="16">
        <f>196.2+48</f>
        <v>244.2</v>
      </c>
      <c r="E131" s="16">
        <f>204.5+48</f>
        <v>252.5</v>
      </c>
    </row>
    <row r="132" spans="1:7" ht="69.75" customHeight="1" x14ac:dyDescent="0.25">
      <c r="A132" s="19" t="s">
        <v>294</v>
      </c>
      <c r="B132" s="20" t="s">
        <v>293</v>
      </c>
      <c r="C132" s="16">
        <v>7</v>
      </c>
      <c r="D132" s="16">
        <v>7</v>
      </c>
      <c r="E132" s="16">
        <v>7</v>
      </c>
      <c r="G132" s="3"/>
    </row>
    <row r="133" spans="1:7" ht="66.75" customHeight="1" x14ac:dyDescent="0.25">
      <c r="A133" s="19" t="s">
        <v>295</v>
      </c>
      <c r="B133" s="20" t="s">
        <v>296</v>
      </c>
      <c r="C133" s="16">
        <v>5.2</v>
      </c>
      <c r="D133" s="16">
        <v>5.2</v>
      </c>
      <c r="E133" s="16">
        <v>5.2</v>
      </c>
    </row>
    <row r="134" spans="1:7" ht="78" customHeight="1" x14ac:dyDescent="0.25">
      <c r="A134" s="19" t="s">
        <v>291</v>
      </c>
      <c r="B134" s="20" t="s">
        <v>292</v>
      </c>
      <c r="C134" s="16">
        <v>140</v>
      </c>
      <c r="D134" s="16">
        <v>140</v>
      </c>
      <c r="E134" s="16">
        <v>140</v>
      </c>
    </row>
    <row r="135" spans="1:7" ht="120" x14ac:dyDescent="0.25">
      <c r="A135" s="19" t="s">
        <v>160</v>
      </c>
      <c r="B135" s="20" t="s">
        <v>161</v>
      </c>
      <c r="C135" s="16">
        <v>50</v>
      </c>
      <c r="D135" s="16">
        <v>50</v>
      </c>
      <c r="E135" s="16">
        <v>50</v>
      </c>
    </row>
    <row r="136" spans="1:7" x14ac:dyDescent="0.25">
      <c r="A136" s="27" t="s">
        <v>259</v>
      </c>
      <c r="B136" s="28" t="s">
        <v>162</v>
      </c>
      <c r="C136" s="12">
        <f>C137+C247</f>
        <v>1189111.77</v>
      </c>
      <c r="D136" s="12">
        <f>D137+D247</f>
        <v>1173242.1769999999</v>
      </c>
      <c r="E136" s="12">
        <f>E137+E247</f>
        <v>1022380.867</v>
      </c>
    </row>
    <row r="137" spans="1:7" ht="42.75" x14ac:dyDescent="0.25">
      <c r="A137" s="27" t="s">
        <v>254</v>
      </c>
      <c r="B137" s="28" t="s">
        <v>163</v>
      </c>
      <c r="C137" s="12">
        <f>C138+C151+C208+C232+C249</f>
        <v>1189111.77</v>
      </c>
      <c r="D137" s="12">
        <f>D138+D151+D208+D232+D249</f>
        <v>1173242.1769999999</v>
      </c>
      <c r="E137" s="12">
        <f>E138+E151+E208+E232+E249</f>
        <v>1022380.867</v>
      </c>
      <c r="G137" s="3"/>
    </row>
    <row r="138" spans="1:7" ht="28.5" x14ac:dyDescent="0.25">
      <c r="A138" s="27" t="s">
        <v>255</v>
      </c>
      <c r="B138" s="28" t="s">
        <v>164</v>
      </c>
      <c r="C138" s="12">
        <f>C139+C141+C146+C149</f>
        <v>546215.4</v>
      </c>
      <c r="D138" s="12">
        <f t="shared" ref="D138:E138" si="44">D139+D141+D146+D149</f>
        <v>426653.4</v>
      </c>
      <c r="E138" s="12">
        <f t="shared" si="44"/>
        <v>343996.4</v>
      </c>
    </row>
    <row r="139" spans="1:7" ht="30" x14ac:dyDescent="0.25">
      <c r="A139" s="19" t="s">
        <v>256</v>
      </c>
      <c r="B139" s="20" t="s">
        <v>165</v>
      </c>
      <c r="C139" s="16">
        <f>C140</f>
        <v>516604</v>
      </c>
      <c r="D139" s="16">
        <f t="shared" ref="D139:E139" si="45">D140</f>
        <v>413283</v>
      </c>
      <c r="E139" s="16">
        <f t="shared" si="45"/>
        <v>330626</v>
      </c>
    </row>
    <row r="140" spans="1:7" ht="45" x14ac:dyDescent="0.25">
      <c r="A140" s="19" t="s">
        <v>426</v>
      </c>
      <c r="B140" s="20" t="s">
        <v>166</v>
      </c>
      <c r="C140" s="16">
        <v>516604</v>
      </c>
      <c r="D140" s="16">
        <v>413283</v>
      </c>
      <c r="E140" s="16">
        <v>330626</v>
      </c>
    </row>
    <row r="141" spans="1:7" ht="30" x14ac:dyDescent="0.25">
      <c r="A141" s="19" t="s">
        <v>257</v>
      </c>
      <c r="B141" s="20" t="s">
        <v>167</v>
      </c>
      <c r="C141" s="16">
        <f>SUM(C142:C145)</f>
        <v>16241</v>
      </c>
      <c r="D141" s="16">
        <f t="shared" ref="D141:E141" si="46">SUM(D142:D145)</f>
        <v>0</v>
      </c>
      <c r="E141" s="16">
        <f t="shared" si="46"/>
        <v>0</v>
      </c>
    </row>
    <row r="142" spans="1:7" ht="30.75" hidden="1" customHeight="1" x14ac:dyDescent="0.25">
      <c r="A142" s="21" t="s">
        <v>427</v>
      </c>
      <c r="B142" s="22" t="s">
        <v>297</v>
      </c>
      <c r="C142" s="16"/>
      <c r="D142" s="16"/>
      <c r="E142" s="16"/>
    </row>
    <row r="143" spans="1:7" ht="36.75" customHeight="1" x14ac:dyDescent="0.25">
      <c r="A143" s="19" t="s">
        <v>428</v>
      </c>
      <c r="B143" s="20" t="s">
        <v>297</v>
      </c>
      <c r="C143" s="16">
        <v>16241</v>
      </c>
      <c r="D143" s="16">
        <v>0</v>
      </c>
      <c r="E143" s="16">
        <v>0</v>
      </c>
    </row>
    <row r="144" spans="1:7" ht="36.75" hidden="1" customHeight="1" x14ac:dyDescent="0.25">
      <c r="A144" s="21" t="s">
        <v>429</v>
      </c>
      <c r="B144" s="22" t="s">
        <v>297</v>
      </c>
      <c r="C144" s="16"/>
      <c r="D144" s="16"/>
      <c r="E144" s="16"/>
    </row>
    <row r="145" spans="1:5" ht="36.75" hidden="1" customHeight="1" x14ac:dyDescent="0.25">
      <c r="A145" s="21" t="s">
        <v>430</v>
      </c>
      <c r="B145" s="22" t="s">
        <v>297</v>
      </c>
      <c r="C145" s="16"/>
      <c r="D145" s="16"/>
      <c r="E145" s="16"/>
    </row>
    <row r="146" spans="1:5" ht="42.75" customHeight="1" x14ac:dyDescent="0.25">
      <c r="A146" s="19" t="s">
        <v>299</v>
      </c>
      <c r="B146" s="20" t="s">
        <v>300</v>
      </c>
      <c r="C146" s="16">
        <f>C147+C148</f>
        <v>13370.4</v>
      </c>
      <c r="D146" s="16">
        <f t="shared" ref="D146:E146" si="47">D147+D148</f>
        <v>13370.4</v>
      </c>
      <c r="E146" s="16">
        <f t="shared" si="47"/>
        <v>13370.4</v>
      </c>
    </row>
    <row r="147" spans="1:5" s="5" customFormat="1" ht="47.25" hidden="1" customHeight="1" x14ac:dyDescent="0.25">
      <c r="A147" s="19" t="s">
        <v>431</v>
      </c>
      <c r="B147" s="20" t="s">
        <v>433</v>
      </c>
      <c r="C147" s="17"/>
      <c r="D147" s="17"/>
      <c r="E147" s="17"/>
    </row>
    <row r="148" spans="1:5" s="5" customFormat="1" ht="45.75" customHeight="1" x14ac:dyDescent="0.25">
      <c r="A148" s="19" t="s">
        <v>432</v>
      </c>
      <c r="B148" s="20" t="s">
        <v>433</v>
      </c>
      <c r="C148" s="17">
        <v>13370.4</v>
      </c>
      <c r="D148" s="17">
        <v>13370.4</v>
      </c>
      <c r="E148" s="17">
        <v>13370.4</v>
      </c>
    </row>
    <row r="149" spans="1:5" ht="27.75" hidden="1" customHeight="1" x14ac:dyDescent="0.25">
      <c r="A149" s="19" t="s">
        <v>302</v>
      </c>
      <c r="B149" s="20" t="s">
        <v>301</v>
      </c>
      <c r="C149" s="16">
        <f>C150</f>
        <v>0</v>
      </c>
      <c r="D149" s="16">
        <f t="shared" ref="D149:E149" si="48">D150</f>
        <v>0</v>
      </c>
      <c r="E149" s="16">
        <f t="shared" si="48"/>
        <v>0</v>
      </c>
    </row>
    <row r="150" spans="1:5" ht="27" hidden="1" customHeight="1" x14ac:dyDescent="0.25">
      <c r="A150" s="19" t="s">
        <v>304</v>
      </c>
      <c r="B150" s="20" t="s">
        <v>303</v>
      </c>
      <c r="C150" s="16"/>
      <c r="D150" s="16"/>
      <c r="E150" s="16"/>
    </row>
    <row r="151" spans="1:5" s="5" customFormat="1" ht="31.5" customHeight="1" x14ac:dyDescent="0.25">
      <c r="A151" s="27" t="s">
        <v>258</v>
      </c>
      <c r="B151" s="28" t="s">
        <v>168</v>
      </c>
      <c r="C151" s="13">
        <f>C152+C154+C156+C158+C160+C162+C164+C166+C168+C170+C172+C174+C176+C178+C180</f>
        <v>215530.07</v>
      </c>
      <c r="D151" s="29">
        <f t="shared" ref="D151:E151" si="49">D152+D154+D156+D158+D160+D162+D164+D166+D168+D170+D172+D174+D176+D178+D180</f>
        <v>296965.04200000002</v>
      </c>
      <c r="E151" s="13">
        <f t="shared" si="49"/>
        <v>202386.76699999999</v>
      </c>
    </row>
    <row r="152" spans="1:5" ht="30" customHeight="1" x14ac:dyDescent="0.25">
      <c r="A152" s="19" t="s">
        <v>305</v>
      </c>
      <c r="B152" s="20" t="s">
        <v>306</v>
      </c>
      <c r="C152" s="16">
        <f>C153</f>
        <v>38209.9</v>
      </c>
      <c r="D152" s="16">
        <f t="shared" ref="D152:E152" si="50">D153</f>
        <v>108635.8</v>
      </c>
      <c r="E152" s="16">
        <f t="shared" si="50"/>
        <v>23734.799999999999</v>
      </c>
    </row>
    <row r="153" spans="1:5" ht="45" customHeight="1" x14ac:dyDescent="0.25">
      <c r="A153" s="19" t="s">
        <v>307</v>
      </c>
      <c r="B153" s="20" t="s">
        <v>308</v>
      </c>
      <c r="C153" s="16">
        <v>38209.9</v>
      </c>
      <c r="D153" s="16">
        <f>58425+50210.8</f>
        <v>108635.8</v>
      </c>
      <c r="E153" s="16">
        <v>23734.799999999999</v>
      </c>
    </row>
    <row r="154" spans="1:5" ht="58.5" hidden="1" customHeight="1" x14ac:dyDescent="0.25">
      <c r="A154" s="19"/>
      <c r="B154" s="20"/>
      <c r="C154" s="16">
        <f>C155</f>
        <v>0</v>
      </c>
      <c r="D154" s="16">
        <f t="shared" ref="D154:E156" si="51">D155</f>
        <v>0</v>
      </c>
      <c r="E154" s="16">
        <f t="shared" si="51"/>
        <v>0</v>
      </c>
    </row>
    <row r="155" spans="1:5" hidden="1" x14ac:dyDescent="0.25">
      <c r="A155" s="19"/>
      <c r="B155" s="20"/>
      <c r="C155" s="16"/>
      <c r="D155" s="16"/>
      <c r="E155" s="16"/>
    </row>
    <row r="156" spans="1:5" ht="120" x14ac:dyDescent="0.25">
      <c r="A156" s="19" t="s">
        <v>449</v>
      </c>
      <c r="B156" s="20" t="s">
        <v>450</v>
      </c>
      <c r="C156" s="16">
        <f>C157</f>
        <v>0</v>
      </c>
      <c r="D156" s="16">
        <f t="shared" si="51"/>
        <v>9530.7999999999993</v>
      </c>
      <c r="E156" s="16">
        <f t="shared" si="51"/>
        <v>9530.7999999999993</v>
      </c>
    </row>
    <row r="157" spans="1:5" ht="120" x14ac:dyDescent="0.25">
      <c r="A157" s="19" t="s">
        <v>445</v>
      </c>
      <c r="B157" s="20" t="s">
        <v>446</v>
      </c>
      <c r="C157" s="17">
        <v>0</v>
      </c>
      <c r="D157" s="17">
        <v>9530.7999999999993</v>
      </c>
      <c r="E157" s="17">
        <v>9530.7999999999993</v>
      </c>
    </row>
    <row r="158" spans="1:5" ht="105" hidden="1" x14ac:dyDescent="0.25">
      <c r="A158" s="19" t="s">
        <v>309</v>
      </c>
      <c r="B158" s="20" t="s">
        <v>310</v>
      </c>
      <c r="C158" s="16">
        <f>C159</f>
        <v>0</v>
      </c>
      <c r="D158" s="16">
        <f t="shared" ref="D158:E158" si="52">D159</f>
        <v>0</v>
      </c>
      <c r="E158" s="16">
        <f t="shared" si="52"/>
        <v>0</v>
      </c>
    </row>
    <row r="159" spans="1:5" ht="78.75" hidden="1" customHeight="1" x14ac:dyDescent="0.25">
      <c r="A159" s="19" t="s">
        <v>311</v>
      </c>
      <c r="B159" s="20" t="s">
        <v>312</v>
      </c>
      <c r="C159" s="16"/>
      <c r="D159" s="16"/>
      <c r="E159" s="16"/>
    </row>
    <row r="160" spans="1:5" ht="60" hidden="1" x14ac:dyDescent="0.25">
      <c r="A160" s="19" t="s">
        <v>314</v>
      </c>
      <c r="B160" s="20" t="s">
        <v>313</v>
      </c>
      <c r="C160" s="16">
        <f>C161</f>
        <v>0</v>
      </c>
      <c r="D160" s="16">
        <f t="shared" ref="D160:E160" si="53">D161</f>
        <v>0</v>
      </c>
      <c r="E160" s="16">
        <f t="shared" si="53"/>
        <v>0</v>
      </c>
    </row>
    <row r="161" spans="1:5" ht="75" hidden="1" x14ac:dyDescent="0.25">
      <c r="A161" s="19" t="s">
        <v>315</v>
      </c>
      <c r="B161" s="20" t="s">
        <v>316</v>
      </c>
      <c r="C161" s="16"/>
      <c r="D161" s="16"/>
      <c r="E161" s="16"/>
    </row>
    <row r="162" spans="1:5" ht="45" hidden="1" x14ac:dyDescent="0.25">
      <c r="A162" s="19" t="s">
        <v>169</v>
      </c>
      <c r="B162" s="20" t="s">
        <v>425</v>
      </c>
      <c r="C162" s="16">
        <f>C163</f>
        <v>0</v>
      </c>
      <c r="D162" s="16">
        <f t="shared" ref="D162:E162" si="54">D163</f>
        <v>0</v>
      </c>
      <c r="E162" s="16">
        <f t="shared" si="54"/>
        <v>0</v>
      </c>
    </row>
    <row r="163" spans="1:5" ht="45" hidden="1" x14ac:dyDescent="0.25">
      <c r="A163" s="19" t="s">
        <v>170</v>
      </c>
      <c r="B163" s="20" t="s">
        <v>424</v>
      </c>
      <c r="C163" s="16"/>
      <c r="D163" s="16"/>
      <c r="E163" s="16"/>
    </row>
    <row r="164" spans="1:5" ht="60" x14ac:dyDescent="0.25">
      <c r="A164" s="19" t="s">
        <v>171</v>
      </c>
      <c r="B164" s="20" t="s">
        <v>172</v>
      </c>
      <c r="C164" s="16">
        <f>C165</f>
        <v>13103.9</v>
      </c>
      <c r="D164" s="16">
        <f t="shared" ref="D164:E164" si="55">D165</f>
        <v>11513.1</v>
      </c>
      <c r="E164" s="16">
        <f t="shared" si="55"/>
        <v>10979.3</v>
      </c>
    </row>
    <row r="165" spans="1:5" ht="57" customHeight="1" x14ac:dyDescent="0.25">
      <c r="A165" s="19" t="s">
        <v>173</v>
      </c>
      <c r="B165" s="20" t="s">
        <v>174</v>
      </c>
      <c r="C165" s="16">
        <v>13103.9</v>
      </c>
      <c r="D165" s="16">
        <v>11513.1</v>
      </c>
      <c r="E165" s="16">
        <v>10979.3</v>
      </c>
    </row>
    <row r="166" spans="1:5" ht="60" x14ac:dyDescent="0.25">
      <c r="A166" s="19" t="s">
        <v>175</v>
      </c>
      <c r="B166" s="20" t="s">
        <v>176</v>
      </c>
      <c r="C166" s="16">
        <f>C167</f>
        <v>0</v>
      </c>
      <c r="D166" s="16">
        <f t="shared" ref="D166:E166" si="56">D167</f>
        <v>4298</v>
      </c>
      <c r="E166" s="16">
        <f t="shared" si="56"/>
        <v>13040.9</v>
      </c>
    </row>
    <row r="167" spans="1:5" ht="60" x14ac:dyDescent="0.25">
      <c r="A167" s="19" t="s">
        <v>177</v>
      </c>
      <c r="B167" s="20" t="s">
        <v>178</v>
      </c>
      <c r="C167" s="16">
        <v>0</v>
      </c>
      <c r="D167" s="16">
        <v>4298</v>
      </c>
      <c r="E167" s="16">
        <v>13040.9</v>
      </c>
    </row>
    <row r="168" spans="1:5" ht="30" x14ac:dyDescent="0.25">
      <c r="A168" s="19" t="s">
        <v>317</v>
      </c>
      <c r="B168" s="20" t="s">
        <v>318</v>
      </c>
      <c r="C168" s="16">
        <f>C169</f>
        <v>3250.6</v>
      </c>
      <c r="D168" s="16">
        <f t="shared" ref="D168:E168" si="57">D169</f>
        <v>3535.9</v>
      </c>
      <c r="E168" s="16">
        <f t="shared" si="57"/>
        <v>3915.3</v>
      </c>
    </row>
    <row r="169" spans="1:5" ht="45" x14ac:dyDescent="0.25">
      <c r="A169" s="19" t="s">
        <v>319</v>
      </c>
      <c r="B169" s="20" t="s">
        <v>320</v>
      </c>
      <c r="C169" s="16">
        <v>3250.6</v>
      </c>
      <c r="D169" s="16">
        <v>3535.9</v>
      </c>
      <c r="E169" s="16">
        <v>3915.3</v>
      </c>
    </row>
    <row r="170" spans="1:5" x14ac:dyDescent="0.25">
      <c r="A170" s="19" t="s">
        <v>179</v>
      </c>
      <c r="B170" s="20" t="s">
        <v>180</v>
      </c>
      <c r="C170" s="16">
        <f>C171</f>
        <v>127</v>
      </c>
      <c r="D170" s="16">
        <f t="shared" ref="D170:E170" si="58">D171</f>
        <v>127.2</v>
      </c>
      <c r="E170" s="16">
        <f t="shared" si="58"/>
        <v>128.69999999999999</v>
      </c>
    </row>
    <row r="171" spans="1:5" ht="30" x14ac:dyDescent="0.25">
      <c r="A171" s="19" t="s">
        <v>181</v>
      </c>
      <c r="B171" s="20" t="s">
        <v>182</v>
      </c>
      <c r="C171" s="16">
        <v>127</v>
      </c>
      <c r="D171" s="16">
        <v>127.2</v>
      </c>
      <c r="E171" s="16">
        <v>128.69999999999999</v>
      </c>
    </row>
    <row r="172" spans="1:5" ht="75" x14ac:dyDescent="0.25">
      <c r="A172" s="19" t="s">
        <v>321</v>
      </c>
      <c r="B172" s="20" t="s">
        <v>322</v>
      </c>
      <c r="C172" s="16">
        <f>C173</f>
        <v>180.1</v>
      </c>
      <c r="D172" s="16">
        <f t="shared" ref="D172:E172" si="59">D173</f>
        <v>0</v>
      </c>
      <c r="E172" s="16">
        <f t="shared" si="59"/>
        <v>0</v>
      </c>
    </row>
    <row r="173" spans="1:5" ht="70.5" customHeight="1" x14ac:dyDescent="0.25">
      <c r="A173" s="19" t="s">
        <v>323</v>
      </c>
      <c r="B173" s="20" t="s">
        <v>324</v>
      </c>
      <c r="C173" s="17">
        <v>180.1</v>
      </c>
      <c r="D173" s="17">
        <v>0</v>
      </c>
      <c r="E173" s="17">
        <v>0</v>
      </c>
    </row>
    <row r="174" spans="1:5" ht="30" x14ac:dyDescent="0.25">
      <c r="A174" s="19" t="s">
        <v>451</v>
      </c>
      <c r="B174" s="20" t="s">
        <v>452</v>
      </c>
      <c r="C174" s="16">
        <f>C175</f>
        <v>5233.5</v>
      </c>
      <c r="D174" s="16">
        <f t="shared" ref="D174:E174" si="60">D175</f>
        <v>2100</v>
      </c>
      <c r="E174" s="16">
        <f t="shared" si="60"/>
        <v>2100</v>
      </c>
    </row>
    <row r="175" spans="1:5" ht="30" customHeight="1" x14ac:dyDescent="0.25">
      <c r="A175" s="19" t="s">
        <v>438</v>
      </c>
      <c r="B175" s="20" t="s">
        <v>437</v>
      </c>
      <c r="C175" s="16">
        <v>5233.5</v>
      </c>
      <c r="D175" s="16">
        <v>2100</v>
      </c>
      <c r="E175" s="16">
        <v>2100</v>
      </c>
    </row>
    <row r="176" spans="1:5" ht="30.75" customHeight="1" x14ac:dyDescent="0.25">
      <c r="A176" s="19" t="s">
        <v>325</v>
      </c>
      <c r="B176" s="20" t="s">
        <v>326</v>
      </c>
      <c r="C176" s="16">
        <f>C177</f>
        <v>0</v>
      </c>
      <c r="D176" s="16">
        <f t="shared" ref="D176:E176" si="61">D177</f>
        <v>18000</v>
      </c>
      <c r="E176" s="16">
        <f t="shared" si="61"/>
        <v>0</v>
      </c>
    </row>
    <row r="177" spans="1:5" ht="45" x14ac:dyDescent="0.25">
      <c r="A177" s="19" t="s">
        <v>327</v>
      </c>
      <c r="B177" s="20" t="s">
        <v>328</v>
      </c>
      <c r="C177" s="16">
        <v>0</v>
      </c>
      <c r="D177" s="16">
        <f>6000+12000</f>
        <v>18000</v>
      </c>
      <c r="E177" s="16">
        <v>0</v>
      </c>
    </row>
    <row r="178" spans="1:5" ht="105" hidden="1" x14ac:dyDescent="0.25">
      <c r="A178" s="19" t="s">
        <v>329</v>
      </c>
      <c r="B178" s="20" t="s">
        <v>330</v>
      </c>
      <c r="C178" s="16">
        <f>C179</f>
        <v>0</v>
      </c>
      <c r="D178" s="16">
        <f t="shared" ref="D178:E178" si="62">D179</f>
        <v>0</v>
      </c>
      <c r="E178" s="16">
        <f t="shared" si="62"/>
        <v>0</v>
      </c>
    </row>
    <row r="179" spans="1:5" ht="120" hidden="1" x14ac:dyDescent="0.25">
      <c r="A179" s="19" t="s">
        <v>331</v>
      </c>
      <c r="B179" s="20" t="s">
        <v>332</v>
      </c>
      <c r="C179" s="16"/>
      <c r="D179" s="16"/>
      <c r="E179" s="16"/>
    </row>
    <row r="180" spans="1:5" x14ac:dyDescent="0.25">
      <c r="A180" s="19" t="s">
        <v>337</v>
      </c>
      <c r="B180" s="20" t="s">
        <v>183</v>
      </c>
      <c r="C180" s="16">
        <f>SUM(C181:C207)</f>
        <v>155425.07</v>
      </c>
      <c r="D180" s="16">
        <f t="shared" ref="D180:E180" si="63">SUM(D181:D207)</f>
        <v>139224.242</v>
      </c>
      <c r="E180" s="16">
        <f t="shared" si="63"/>
        <v>138956.967</v>
      </c>
    </row>
    <row r="181" spans="1:5" ht="150" x14ac:dyDescent="0.25">
      <c r="A181" s="19" t="s">
        <v>448</v>
      </c>
      <c r="B181" s="20" t="s">
        <v>447</v>
      </c>
      <c r="C181" s="17">
        <v>0</v>
      </c>
      <c r="D181" s="17">
        <v>6831.1</v>
      </c>
      <c r="E181" s="17">
        <v>6831.1</v>
      </c>
    </row>
    <row r="182" spans="1:5" ht="75" x14ac:dyDescent="0.25">
      <c r="A182" s="19" t="s">
        <v>338</v>
      </c>
      <c r="B182" s="20" t="s">
        <v>333</v>
      </c>
      <c r="C182" s="16">
        <v>3787.2</v>
      </c>
      <c r="D182" s="16">
        <v>800</v>
      </c>
      <c r="E182" s="16">
        <v>850</v>
      </c>
    </row>
    <row r="183" spans="1:5" ht="120" x14ac:dyDescent="0.25">
      <c r="A183" s="19" t="s">
        <v>339</v>
      </c>
      <c r="B183" s="20" t="s">
        <v>334</v>
      </c>
      <c r="C183" s="16">
        <v>49098.8</v>
      </c>
      <c r="D183" s="16">
        <v>51265.599999999999</v>
      </c>
      <c r="E183" s="16">
        <v>55269.1</v>
      </c>
    </row>
    <row r="184" spans="1:5" ht="75" hidden="1" x14ac:dyDescent="0.25">
      <c r="A184" s="19" t="s">
        <v>335</v>
      </c>
      <c r="B184" s="20" t="s">
        <v>343</v>
      </c>
      <c r="C184" s="16"/>
      <c r="D184" s="16"/>
      <c r="E184" s="16"/>
    </row>
    <row r="185" spans="1:5" ht="60" x14ac:dyDescent="0.25">
      <c r="A185" s="19" t="s">
        <v>340</v>
      </c>
      <c r="B185" s="20" t="s">
        <v>336</v>
      </c>
      <c r="C185" s="16">
        <v>2921.27</v>
      </c>
      <c r="D185" s="16">
        <v>5978.1419999999998</v>
      </c>
      <c r="E185" s="16">
        <v>10911.566999999999</v>
      </c>
    </row>
    <row r="186" spans="1:5" ht="69" customHeight="1" x14ac:dyDescent="0.25">
      <c r="A186" s="19" t="s">
        <v>341</v>
      </c>
      <c r="B186" s="20" t="s">
        <v>434</v>
      </c>
      <c r="C186" s="16">
        <v>0</v>
      </c>
      <c r="D186" s="16">
        <v>0</v>
      </c>
      <c r="E186" s="16">
        <v>143</v>
      </c>
    </row>
    <row r="187" spans="1:5" ht="90" x14ac:dyDescent="0.25">
      <c r="A187" s="19" t="s">
        <v>342</v>
      </c>
      <c r="B187" s="20" t="s">
        <v>435</v>
      </c>
      <c r="C187" s="16">
        <v>3888.9</v>
      </c>
      <c r="D187" s="16">
        <v>0</v>
      </c>
      <c r="E187" s="16">
        <v>0</v>
      </c>
    </row>
    <row r="188" spans="1:5" ht="60" x14ac:dyDescent="0.25">
      <c r="A188" s="19" t="s">
        <v>344</v>
      </c>
      <c r="B188" s="20" t="s">
        <v>436</v>
      </c>
      <c r="C188" s="16">
        <v>17243</v>
      </c>
      <c r="D188" s="16">
        <v>21725</v>
      </c>
      <c r="E188" s="16">
        <v>18275</v>
      </c>
    </row>
    <row r="189" spans="1:5" ht="75" x14ac:dyDescent="0.25">
      <c r="A189" s="19" t="s">
        <v>345</v>
      </c>
      <c r="B189" s="20" t="s">
        <v>359</v>
      </c>
      <c r="C189" s="16">
        <v>65</v>
      </c>
      <c r="D189" s="16">
        <v>65</v>
      </c>
      <c r="E189" s="16">
        <v>65</v>
      </c>
    </row>
    <row r="190" spans="1:5" ht="75" x14ac:dyDescent="0.25">
      <c r="A190" s="19" t="s">
        <v>346</v>
      </c>
      <c r="B190" s="20" t="s">
        <v>347</v>
      </c>
      <c r="C190" s="16">
        <v>100</v>
      </c>
      <c r="D190" s="16">
        <v>0</v>
      </c>
      <c r="E190" s="16">
        <v>0</v>
      </c>
    </row>
    <row r="191" spans="1:5" ht="90" x14ac:dyDescent="0.25">
      <c r="A191" s="19" t="s">
        <v>348</v>
      </c>
      <c r="B191" s="20" t="s">
        <v>349</v>
      </c>
      <c r="C191" s="16">
        <v>6000</v>
      </c>
      <c r="D191" s="16">
        <v>0</v>
      </c>
      <c r="E191" s="16">
        <v>0</v>
      </c>
    </row>
    <row r="192" spans="1:5" ht="75" hidden="1" x14ac:dyDescent="0.25">
      <c r="A192" s="19" t="s">
        <v>350</v>
      </c>
      <c r="B192" s="20" t="s">
        <v>355</v>
      </c>
      <c r="C192" s="16"/>
      <c r="D192" s="16"/>
      <c r="E192" s="16"/>
    </row>
    <row r="193" spans="1:5" ht="45" x14ac:dyDescent="0.25">
      <c r="A193" s="19" t="s">
        <v>351</v>
      </c>
      <c r="B193" s="20" t="s">
        <v>356</v>
      </c>
      <c r="C193" s="16">
        <v>5234.8</v>
      </c>
      <c r="D193" s="16">
        <v>3624.4</v>
      </c>
      <c r="E193" s="16">
        <v>0</v>
      </c>
    </row>
    <row r="194" spans="1:5" ht="60" x14ac:dyDescent="0.25">
      <c r="A194" s="19" t="s">
        <v>352</v>
      </c>
      <c r="B194" s="20" t="s">
        <v>358</v>
      </c>
      <c r="C194" s="16">
        <v>2090</v>
      </c>
      <c r="D194" s="16">
        <v>3120</v>
      </c>
      <c r="E194" s="16">
        <v>0</v>
      </c>
    </row>
    <row r="195" spans="1:5" ht="64.5" customHeight="1" x14ac:dyDescent="0.25">
      <c r="A195" s="19" t="s">
        <v>353</v>
      </c>
      <c r="B195" s="20" t="s">
        <v>364</v>
      </c>
      <c r="C195" s="16">
        <v>45625</v>
      </c>
      <c r="D195" s="16">
        <v>45625</v>
      </c>
      <c r="E195" s="16">
        <v>45625</v>
      </c>
    </row>
    <row r="196" spans="1:5" ht="75" hidden="1" x14ac:dyDescent="0.25">
      <c r="A196" s="19" t="s">
        <v>354</v>
      </c>
      <c r="B196" s="20" t="s">
        <v>357</v>
      </c>
      <c r="C196" s="16"/>
      <c r="D196" s="16"/>
      <c r="E196" s="16"/>
    </row>
    <row r="197" spans="1:5" ht="83.25" customHeight="1" x14ac:dyDescent="0.25">
      <c r="A197" s="19" t="s">
        <v>360</v>
      </c>
      <c r="B197" s="20" t="s">
        <v>362</v>
      </c>
      <c r="C197" s="16">
        <v>18858.099999999999</v>
      </c>
      <c r="D197" s="16">
        <v>0</v>
      </c>
      <c r="E197" s="16">
        <v>0</v>
      </c>
    </row>
    <row r="198" spans="1:5" ht="75" hidden="1" x14ac:dyDescent="0.25">
      <c r="A198" s="21" t="s">
        <v>361</v>
      </c>
      <c r="B198" s="22" t="s">
        <v>363</v>
      </c>
      <c r="C198" s="16"/>
      <c r="D198" s="16"/>
      <c r="E198" s="16"/>
    </row>
    <row r="199" spans="1:5" ht="66" customHeight="1" x14ac:dyDescent="0.25">
      <c r="A199" s="19" t="s">
        <v>440</v>
      </c>
      <c r="B199" s="20" t="s">
        <v>439</v>
      </c>
      <c r="C199" s="17">
        <v>0</v>
      </c>
      <c r="D199" s="17">
        <v>0</v>
      </c>
      <c r="E199" s="17">
        <v>521</v>
      </c>
    </row>
    <row r="200" spans="1:5" s="5" customFormat="1" ht="91.5" customHeight="1" x14ac:dyDescent="0.25">
      <c r="A200" s="19" t="s">
        <v>442</v>
      </c>
      <c r="B200" s="20" t="s">
        <v>441</v>
      </c>
      <c r="C200" s="17">
        <v>190</v>
      </c>
      <c r="D200" s="17">
        <v>190</v>
      </c>
      <c r="E200" s="17">
        <v>466.2</v>
      </c>
    </row>
    <row r="201" spans="1:5" s="5" customFormat="1" ht="105" customHeight="1" x14ac:dyDescent="0.25">
      <c r="A201" s="19" t="s">
        <v>444</v>
      </c>
      <c r="B201" s="20" t="s">
        <v>443</v>
      </c>
      <c r="C201" s="17">
        <v>323</v>
      </c>
      <c r="D201" s="17">
        <v>0</v>
      </c>
      <c r="E201" s="17">
        <v>0</v>
      </c>
    </row>
    <row r="202" spans="1:5" ht="42" hidden="1" customHeight="1" x14ac:dyDescent="0.25">
      <c r="A202" s="19"/>
      <c r="B202" s="20"/>
      <c r="C202" s="17"/>
      <c r="D202" s="17"/>
      <c r="E202" s="17"/>
    </row>
    <row r="203" spans="1:5" s="5" customFormat="1" hidden="1" x14ac:dyDescent="0.25">
      <c r="A203" s="19"/>
      <c r="B203" s="20"/>
      <c r="C203" s="17"/>
      <c r="D203" s="17"/>
      <c r="E203" s="17"/>
    </row>
    <row r="204" spans="1:5" s="5" customFormat="1" hidden="1" x14ac:dyDescent="0.25">
      <c r="A204" s="19"/>
      <c r="B204" s="20"/>
      <c r="C204" s="17"/>
      <c r="D204" s="17"/>
      <c r="E204" s="17"/>
    </row>
    <row r="205" spans="1:5" hidden="1" x14ac:dyDescent="0.25">
      <c r="A205" s="19"/>
      <c r="B205" s="20"/>
      <c r="C205" s="16"/>
      <c r="D205" s="16"/>
      <c r="E205" s="16"/>
    </row>
    <row r="206" spans="1:5" hidden="1" x14ac:dyDescent="0.25">
      <c r="A206" s="19"/>
      <c r="B206" s="20"/>
      <c r="C206" s="16"/>
      <c r="D206" s="16"/>
      <c r="E206" s="16"/>
    </row>
    <row r="207" spans="1:5" hidden="1" x14ac:dyDescent="0.25">
      <c r="A207" s="19"/>
      <c r="B207" s="20"/>
      <c r="C207" s="16"/>
      <c r="D207" s="16"/>
      <c r="E207" s="16"/>
    </row>
    <row r="208" spans="1:5" s="5" customFormat="1" ht="28.5" x14ac:dyDescent="0.25">
      <c r="A208" s="27" t="s">
        <v>184</v>
      </c>
      <c r="B208" s="28" t="s">
        <v>185</v>
      </c>
      <c r="C208" s="13">
        <f>C209+C220+C222+C224+C226+C228+C230</f>
        <v>411267.2</v>
      </c>
      <c r="D208" s="13">
        <f t="shared" ref="D208:E208" si="64">D209+D220+D222+D224+D226+D228+D230</f>
        <v>434391.7</v>
      </c>
      <c r="E208" s="13">
        <f t="shared" si="64"/>
        <v>461286.8</v>
      </c>
    </row>
    <row r="209" spans="1:5" ht="45" x14ac:dyDescent="0.25">
      <c r="A209" s="19" t="s">
        <v>383</v>
      </c>
      <c r="B209" s="20" t="s">
        <v>186</v>
      </c>
      <c r="C209" s="12">
        <f>SUM(C210:C219)</f>
        <v>371596.7</v>
      </c>
      <c r="D209" s="12">
        <f t="shared" ref="D209:E209" si="65">SUM(D210:D219)</f>
        <v>384679</v>
      </c>
      <c r="E209" s="12">
        <f t="shared" si="65"/>
        <v>406392.8</v>
      </c>
    </row>
    <row r="210" spans="1:5" ht="90" x14ac:dyDescent="0.25">
      <c r="A210" s="19" t="s">
        <v>366</v>
      </c>
      <c r="B210" s="20" t="s">
        <v>365</v>
      </c>
      <c r="C210" s="16">
        <v>1572.3</v>
      </c>
      <c r="D210" s="16">
        <v>1492.3</v>
      </c>
      <c r="E210" s="16">
        <v>1492.3</v>
      </c>
    </row>
    <row r="211" spans="1:5" ht="90" x14ac:dyDescent="0.25">
      <c r="A211" s="19" t="s">
        <v>367</v>
      </c>
      <c r="B211" s="20" t="s">
        <v>368</v>
      </c>
      <c r="C211" s="16">
        <v>722.7</v>
      </c>
      <c r="D211" s="16">
        <v>722.7</v>
      </c>
      <c r="E211" s="16">
        <v>722.7</v>
      </c>
    </row>
    <row r="212" spans="1:5" ht="105" x14ac:dyDescent="0.25">
      <c r="A212" s="19" t="s">
        <v>369</v>
      </c>
      <c r="B212" s="20" t="s">
        <v>370</v>
      </c>
      <c r="C212" s="16">
        <v>3005.5</v>
      </c>
      <c r="D212" s="16">
        <v>3004.7</v>
      </c>
      <c r="E212" s="16">
        <v>3004.7</v>
      </c>
    </row>
    <row r="213" spans="1:5" ht="105" x14ac:dyDescent="0.25">
      <c r="A213" s="19" t="s">
        <v>373</v>
      </c>
      <c r="B213" s="20" t="s">
        <v>371</v>
      </c>
      <c r="C213" s="16">
        <v>182</v>
      </c>
      <c r="D213" s="16">
        <v>174.1</v>
      </c>
      <c r="E213" s="16">
        <v>267.89999999999998</v>
      </c>
    </row>
    <row r="214" spans="1:5" ht="75" x14ac:dyDescent="0.25">
      <c r="A214" s="19" t="s">
        <v>374</v>
      </c>
      <c r="B214" s="20" t="s">
        <v>372</v>
      </c>
      <c r="C214" s="16">
        <v>286.7</v>
      </c>
      <c r="D214" s="16">
        <v>286.7</v>
      </c>
      <c r="E214" s="16">
        <v>286.7</v>
      </c>
    </row>
    <row r="215" spans="1:5" ht="180" x14ac:dyDescent="0.25">
      <c r="A215" s="19" t="s">
        <v>375</v>
      </c>
      <c r="B215" s="20" t="s">
        <v>377</v>
      </c>
      <c r="C215" s="17">
        <v>11478.2</v>
      </c>
      <c r="D215" s="17">
        <v>11478.2</v>
      </c>
      <c r="E215" s="17">
        <v>11478.2</v>
      </c>
    </row>
    <row r="216" spans="1:5" ht="120" hidden="1" x14ac:dyDescent="0.25">
      <c r="A216" s="21" t="s">
        <v>376</v>
      </c>
      <c r="B216" s="22" t="s">
        <v>455</v>
      </c>
      <c r="C216" s="12"/>
      <c r="D216" s="12"/>
      <c r="E216" s="12"/>
    </row>
    <row r="217" spans="1:5" ht="105" hidden="1" x14ac:dyDescent="0.25">
      <c r="A217" s="21" t="s">
        <v>380</v>
      </c>
      <c r="B217" s="22" t="s">
        <v>378</v>
      </c>
      <c r="C217" s="12"/>
      <c r="D217" s="12"/>
      <c r="E217" s="12"/>
    </row>
    <row r="218" spans="1:5" s="5" customFormat="1" ht="119.25" customHeight="1" x14ac:dyDescent="0.25">
      <c r="A218" s="19" t="s">
        <v>381</v>
      </c>
      <c r="B218" s="20" t="s">
        <v>456</v>
      </c>
      <c r="C218" s="17">
        <v>353681</v>
      </c>
      <c r="D218" s="17">
        <v>366852</v>
      </c>
      <c r="E218" s="17">
        <v>388472</v>
      </c>
    </row>
    <row r="219" spans="1:5" s="5" customFormat="1" ht="109.5" customHeight="1" x14ac:dyDescent="0.25">
      <c r="A219" s="19" t="s">
        <v>382</v>
      </c>
      <c r="B219" s="20" t="s">
        <v>379</v>
      </c>
      <c r="C219" s="17">
        <v>668.3</v>
      </c>
      <c r="D219" s="17">
        <v>668.3</v>
      </c>
      <c r="E219" s="17">
        <v>668.3</v>
      </c>
    </row>
    <row r="220" spans="1:5" ht="60" x14ac:dyDescent="0.25">
      <c r="A220" s="19" t="s">
        <v>384</v>
      </c>
      <c r="B220" s="20" t="s">
        <v>385</v>
      </c>
      <c r="C220" s="16">
        <f>C221</f>
        <v>21210</v>
      </c>
      <c r="D220" s="16">
        <f t="shared" ref="D220:E220" si="66">D221</f>
        <v>22869</v>
      </c>
      <c r="E220" s="16">
        <f t="shared" si="66"/>
        <v>24153</v>
      </c>
    </row>
    <row r="221" spans="1:5" ht="60" x14ac:dyDescent="0.25">
      <c r="A221" s="19" t="s">
        <v>386</v>
      </c>
      <c r="B221" s="20" t="s">
        <v>387</v>
      </c>
      <c r="C221" s="16">
        <v>21210</v>
      </c>
      <c r="D221" s="16">
        <v>22869</v>
      </c>
      <c r="E221" s="16">
        <v>24153</v>
      </c>
    </row>
    <row r="222" spans="1:5" ht="90" x14ac:dyDescent="0.25">
      <c r="A222" s="19" t="s">
        <v>187</v>
      </c>
      <c r="B222" s="20" t="s">
        <v>188</v>
      </c>
      <c r="C222" s="16">
        <f>C223</f>
        <v>5071.5</v>
      </c>
      <c r="D222" s="16">
        <f t="shared" ref="D222:E222" si="67">D223</f>
        <v>5071.5</v>
      </c>
      <c r="E222" s="16">
        <f t="shared" si="67"/>
        <v>5071.5</v>
      </c>
    </row>
    <row r="223" spans="1:5" ht="68.25" customHeight="1" x14ac:dyDescent="0.25">
      <c r="A223" s="19" t="s">
        <v>189</v>
      </c>
      <c r="B223" s="20" t="s">
        <v>190</v>
      </c>
      <c r="C223" s="16">
        <v>5071.5</v>
      </c>
      <c r="D223" s="16">
        <v>5071.5</v>
      </c>
      <c r="E223" s="16">
        <v>5071.5</v>
      </c>
    </row>
    <row r="224" spans="1:5" ht="75" x14ac:dyDescent="0.25">
      <c r="A224" s="19" t="s">
        <v>191</v>
      </c>
      <c r="B224" s="30" t="s">
        <v>192</v>
      </c>
      <c r="C224" s="16">
        <f>C225</f>
        <v>10103.799999999999</v>
      </c>
      <c r="D224" s="16">
        <f t="shared" ref="D224:E224" si="68">D225</f>
        <v>18186.8</v>
      </c>
      <c r="E224" s="16">
        <f t="shared" si="68"/>
        <v>22228.3</v>
      </c>
    </row>
    <row r="225" spans="1:7" ht="75" x14ac:dyDescent="0.25">
      <c r="A225" s="19" t="s">
        <v>193</v>
      </c>
      <c r="B225" s="30" t="s">
        <v>194</v>
      </c>
      <c r="C225" s="16">
        <v>10103.799999999999</v>
      </c>
      <c r="D225" s="16">
        <v>18186.8</v>
      </c>
      <c r="E225" s="16">
        <v>22228.3</v>
      </c>
    </row>
    <row r="226" spans="1:7" ht="45" x14ac:dyDescent="0.25">
      <c r="A226" s="19" t="s">
        <v>389</v>
      </c>
      <c r="B226" s="30" t="s">
        <v>390</v>
      </c>
      <c r="C226" s="16">
        <f>C227</f>
        <v>1208.7</v>
      </c>
      <c r="D226" s="16">
        <f t="shared" ref="D226:E226" si="69">D227</f>
        <v>1320.2</v>
      </c>
      <c r="E226" s="16">
        <f t="shared" si="69"/>
        <v>1366.2</v>
      </c>
    </row>
    <row r="227" spans="1:7" ht="60" x14ac:dyDescent="0.25">
      <c r="A227" s="19" t="s">
        <v>392</v>
      </c>
      <c r="B227" s="30" t="s">
        <v>391</v>
      </c>
      <c r="C227" s="16">
        <v>1208.7</v>
      </c>
      <c r="D227" s="16">
        <v>1320.2</v>
      </c>
      <c r="E227" s="16">
        <v>1366.2</v>
      </c>
    </row>
    <row r="228" spans="1:7" ht="60" x14ac:dyDescent="0.25">
      <c r="A228" s="19" t="s">
        <v>195</v>
      </c>
      <c r="B228" s="20" t="s">
        <v>196</v>
      </c>
      <c r="C228" s="16">
        <f>C229</f>
        <v>24.5</v>
      </c>
      <c r="D228" s="16">
        <f t="shared" ref="D228:E228" si="70">D229</f>
        <v>213.2</v>
      </c>
      <c r="E228" s="16">
        <f t="shared" si="70"/>
        <v>23</v>
      </c>
    </row>
    <row r="229" spans="1:7" ht="75" x14ac:dyDescent="0.25">
      <c r="A229" s="19" t="s">
        <v>388</v>
      </c>
      <c r="B229" s="20" t="s">
        <v>197</v>
      </c>
      <c r="C229" s="16">
        <v>24.5</v>
      </c>
      <c r="D229" s="16">
        <v>213.2</v>
      </c>
      <c r="E229" s="16">
        <v>23</v>
      </c>
    </row>
    <row r="230" spans="1:7" ht="30" x14ac:dyDescent="0.25">
      <c r="A230" s="19" t="s">
        <v>393</v>
      </c>
      <c r="B230" s="20" t="s">
        <v>394</v>
      </c>
      <c r="C230" s="16">
        <f>C231</f>
        <v>2052</v>
      </c>
      <c r="D230" s="16">
        <f t="shared" ref="D230:E230" si="71">D231</f>
        <v>2052</v>
      </c>
      <c r="E230" s="16">
        <f t="shared" si="71"/>
        <v>2052</v>
      </c>
    </row>
    <row r="231" spans="1:7" ht="45" x14ac:dyDescent="0.25">
      <c r="A231" s="19" t="s">
        <v>395</v>
      </c>
      <c r="B231" s="20" t="s">
        <v>396</v>
      </c>
      <c r="C231" s="16">
        <v>2052</v>
      </c>
      <c r="D231" s="16">
        <v>2052</v>
      </c>
      <c r="E231" s="16">
        <v>2052</v>
      </c>
    </row>
    <row r="232" spans="1:7" s="5" customFormat="1" x14ac:dyDescent="0.25">
      <c r="A232" s="27" t="s">
        <v>198</v>
      </c>
      <c r="B232" s="31" t="s">
        <v>199</v>
      </c>
      <c r="C232" s="13">
        <f>C233+C235+C237+C239</f>
        <v>16099.1</v>
      </c>
      <c r="D232" s="13">
        <f t="shared" ref="D232:E232" si="72">D233+D235+D237+D239</f>
        <v>15232.035</v>
      </c>
      <c r="E232" s="13">
        <f t="shared" si="72"/>
        <v>14710.9</v>
      </c>
      <c r="F232" s="4"/>
      <c r="G232" s="4"/>
    </row>
    <row r="233" spans="1:7" ht="165" hidden="1" x14ac:dyDescent="0.25">
      <c r="A233" s="21" t="s">
        <v>397</v>
      </c>
      <c r="B233" s="22" t="s">
        <v>398</v>
      </c>
      <c r="C233" s="12"/>
      <c r="D233" s="12"/>
      <c r="E233" s="12"/>
    </row>
    <row r="234" spans="1:7" ht="180" hidden="1" x14ac:dyDescent="0.25">
      <c r="A234" s="21" t="s">
        <v>399</v>
      </c>
      <c r="B234" s="22" t="s">
        <v>400</v>
      </c>
      <c r="C234" s="12"/>
      <c r="D234" s="12"/>
      <c r="E234" s="12"/>
    </row>
    <row r="235" spans="1:7" ht="90" x14ac:dyDescent="0.25">
      <c r="A235" s="19" t="s">
        <v>200</v>
      </c>
      <c r="B235" s="25" t="s">
        <v>201</v>
      </c>
      <c r="C235" s="16">
        <f>C236</f>
        <v>1578.1</v>
      </c>
      <c r="D235" s="16">
        <f t="shared" ref="D235:E235" si="73">D236</f>
        <v>1819</v>
      </c>
      <c r="E235" s="16">
        <f t="shared" si="73"/>
        <v>1840.4</v>
      </c>
    </row>
    <row r="236" spans="1:7" ht="90" x14ac:dyDescent="0.25">
      <c r="A236" s="19" t="s">
        <v>202</v>
      </c>
      <c r="B236" s="25" t="s">
        <v>203</v>
      </c>
      <c r="C236" s="16">
        <v>1578.1</v>
      </c>
      <c r="D236" s="16">
        <v>1819</v>
      </c>
      <c r="E236" s="16">
        <v>1840.4</v>
      </c>
    </row>
    <row r="237" spans="1:7" ht="75" x14ac:dyDescent="0.25">
      <c r="A237" s="19" t="s">
        <v>401</v>
      </c>
      <c r="B237" s="25" t="s">
        <v>402</v>
      </c>
      <c r="C237" s="16">
        <f>C238</f>
        <v>11558.1</v>
      </c>
      <c r="D237" s="16">
        <f t="shared" ref="D237" si="74">D238</f>
        <v>11167.6</v>
      </c>
      <c r="E237" s="16">
        <f t="shared" ref="E237" si="75">E238</f>
        <v>11167.6</v>
      </c>
    </row>
    <row r="238" spans="1:7" ht="75" x14ac:dyDescent="0.25">
      <c r="A238" s="19" t="s">
        <v>403</v>
      </c>
      <c r="B238" s="25" t="s">
        <v>404</v>
      </c>
      <c r="C238" s="16">
        <v>11558.1</v>
      </c>
      <c r="D238" s="16">
        <v>11167.6</v>
      </c>
      <c r="E238" s="16">
        <v>11167.6</v>
      </c>
    </row>
    <row r="239" spans="1:7" s="5" customFormat="1" ht="30" x14ac:dyDescent="0.25">
      <c r="A239" s="19" t="s">
        <v>204</v>
      </c>
      <c r="B239" s="25" t="s">
        <v>205</v>
      </c>
      <c r="C239" s="17">
        <f>SUM(C240:C249)</f>
        <v>2962.9</v>
      </c>
      <c r="D239" s="17">
        <f t="shared" ref="D239:E239" si="76">SUM(D240:D249)</f>
        <v>2245.4349999999999</v>
      </c>
      <c r="E239" s="17">
        <f t="shared" si="76"/>
        <v>1702.9</v>
      </c>
    </row>
    <row r="240" spans="1:7" ht="90" hidden="1" x14ac:dyDescent="0.25">
      <c r="A240" s="21" t="s">
        <v>408</v>
      </c>
      <c r="B240" s="26" t="s">
        <v>406</v>
      </c>
      <c r="C240" s="16"/>
      <c r="D240" s="16"/>
      <c r="E240" s="16"/>
    </row>
    <row r="241" spans="1:6" ht="90" hidden="1" x14ac:dyDescent="0.25">
      <c r="A241" s="21" t="s">
        <v>409</v>
      </c>
      <c r="B241" s="26" t="s">
        <v>405</v>
      </c>
      <c r="C241" s="16"/>
      <c r="D241" s="16"/>
      <c r="E241" s="16"/>
    </row>
    <row r="242" spans="1:6" ht="75" hidden="1" x14ac:dyDescent="0.25">
      <c r="A242" s="21" t="s">
        <v>410</v>
      </c>
      <c r="B242" s="26" t="s">
        <v>407</v>
      </c>
      <c r="C242" s="16"/>
      <c r="D242" s="16"/>
      <c r="E242" s="16"/>
    </row>
    <row r="243" spans="1:6" ht="105" x14ac:dyDescent="0.25">
      <c r="A243" s="19" t="s">
        <v>411</v>
      </c>
      <c r="B243" s="25" t="s">
        <v>453</v>
      </c>
      <c r="C243" s="17">
        <v>1260</v>
      </c>
      <c r="D243" s="32">
        <v>542.53499999999997</v>
      </c>
      <c r="E243" s="17">
        <v>0</v>
      </c>
    </row>
    <row r="244" spans="1:6" s="5" customFormat="1" ht="82.5" customHeight="1" x14ac:dyDescent="0.25">
      <c r="A244" s="19" t="s">
        <v>412</v>
      </c>
      <c r="B244" s="25" t="s">
        <v>413</v>
      </c>
      <c r="C244" s="17">
        <v>1702.9</v>
      </c>
      <c r="D244" s="17">
        <v>1702.9</v>
      </c>
      <c r="E244" s="17">
        <v>1702.9</v>
      </c>
    </row>
    <row r="245" spans="1:6" ht="105" hidden="1" x14ac:dyDescent="0.25">
      <c r="A245" s="21" t="s">
        <v>414</v>
      </c>
      <c r="B245" s="26" t="s">
        <v>415</v>
      </c>
      <c r="C245" s="16"/>
      <c r="D245" s="16"/>
      <c r="E245" s="16"/>
    </row>
    <row r="246" spans="1:6" ht="65.25" hidden="1" customHeight="1" x14ac:dyDescent="0.25">
      <c r="A246" s="21" t="s">
        <v>416</v>
      </c>
      <c r="B246" s="26" t="s">
        <v>417</v>
      </c>
      <c r="C246" s="16"/>
      <c r="D246" s="16"/>
      <c r="E246" s="16"/>
    </row>
    <row r="247" spans="1:6" hidden="1" x14ac:dyDescent="0.25">
      <c r="A247" s="21" t="s">
        <v>418</v>
      </c>
      <c r="B247" s="26" t="s">
        <v>419</v>
      </c>
      <c r="C247" s="16">
        <f>C248</f>
        <v>0</v>
      </c>
      <c r="D247" s="16">
        <f t="shared" ref="D247:E247" si="77">D248</f>
        <v>0</v>
      </c>
      <c r="E247" s="16">
        <f t="shared" si="77"/>
        <v>0</v>
      </c>
    </row>
    <row r="248" spans="1:6" ht="30" hidden="1" x14ac:dyDescent="0.25">
      <c r="A248" s="21" t="s">
        <v>421</v>
      </c>
      <c r="B248" s="26" t="s">
        <v>420</v>
      </c>
      <c r="C248" s="16"/>
      <c r="D248" s="16"/>
      <c r="E248" s="16"/>
    </row>
    <row r="249" spans="1:6" ht="60" hidden="1" x14ac:dyDescent="0.25">
      <c r="A249" s="21" t="s">
        <v>422</v>
      </c>
      <c r="B249" s="26" t="s">
        <v>423</v>
      </c>
      <c r="C249" s="33"/>
      <c r="D249" s="33"/>
      <c r="E249" s="33"/>
    </row>
    <row r="250" spans="1:6" s="5" customFormat="1" x14ac:dyDescent="0.25">
      <c r="A250" s="27"/>
      <c r="B250" s="28" t="s">
        <v>206</v>
      </c>
      <c r="C250" s="34">
        <f>C136+C13</f>
        <v>1658180.67</v>
      </c>
      <c r="D250" s="34">
        <f t="shared" ref="D250:E250" si="78">D136+D13</f>
        <v>1643510.977</v>
      </c>
      <c r="E250" s="34">
        <f t="shared" si="78"/>
        <v>1523538.9669999999</v>
      </c>
      <c r="F250" s="6"/>
    </row>
    <row r="251" spans="1:6" x14ac:dyDescent="0.25">
      <c r="A251" s="35"/>
      <c r="B251" s="7"/>
      <c r="C251" s="7"/>
      <c r="D251" s="7"/>
      <c r="E251" s="7"/>
    </row>
  </sheetData>
  <mergeCells count="6">
    <mergeCell ref="A7:E10"/>
    <mergeCell ref="C1:E1"/>
    <mergeCell ref="C2:E2"/>
    <mergeCell ref="C3:E3"/>
    <mergeCell ref="C4:E4"/>
    <mergeCell ref="C5:E5"/>
  </mergeCells>
  <pageMargins left="0.78740157480314965" right="0" top="0.15748031496062992" bottom="0.15748031496062992" header="0" footer="0"/>
  <pageSetup paperSize="9" scale="71" fitToHeight="0"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ySplit="840" activePane="bottomLeft"/>
      <selection sqref="A1:XFD1048576"/>
      <selection pane="bottomLeft" activeCell="B33" sqref="B33"/>
    </sheetView>
  </sheetViews>
  <sheetFormatPr defaultRowHeight="15" x14ac:dyDescent="0.25"/>
  <cols>
    <col min="1" max="1" width="24" style="1" customWidth="1"/>
    <col min="2" max="2" width="82.85546875" style="1" customWidth="1"/>
    <col min="3" max="3" width="11.140625" style="1" customWidth="1"/>
    <col min="4" max="16384" width="9.140625" style="1"/>
  </cols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raifo23</dc:creator>
  <cp:lastModifiedBy>raifo02</cp:lastModifiedBy>
  <cp:lastPrinted>2024-11-13T12:57:39Z</cp:lastPrinted>
  <dcterms:created xsi:type="dcterms:W3CDTF">2024-07-31T07:53:52Z</dcterms:created>
  <dcterms:modified xsi:type="dcterms:W3CDTF">2024-11-14T06:30:30Z</dcterms:modified>
</cp:coreProperties>
</file>