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3395" windowHeight="62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86" i="1" l="1"/>
  <c r="E86" i="1"/>
  <c r="C86" i="1"/>
  <c r="D116" i="1"/>
  <c r="E116" i="1"/>
  <c r="C116" i="1"/>
  <c r="E185" i="1" l="1"/>
  <c r="D185" i="1"/>
  <c r="C185" i="1"/>
  <c r="D161" i="1" l="1"/>
  <c r="E161" i="1"/>
  <c r="C161" i="1"/>
  <c r="D125" i="1" l="1"/>
  <c r="E125" i="1"/>
  <c r="E137" i="1"/>
  <c r="D137" i="1"/>
  <c r="C137" i="1"/>
  <c r="E133" i="1"/>
  <c r="D133" i="1"/>
  <c r="C133" i="1"/>
  <c r="E16" i="1" l="1"/>
  <c r="D141" i="1" l="1"/>
  <c r="E141" i="1"/>
  <c r="C141" i="1"/>
  <c r="E121" i="1"/>
  <c r="D121" i="1"/>
  <c r="C121" i="1"/>
  <c r="D120" i="1"/>
  <c r="D16" i="1" l="1"/>
  <c r="C16" i="1"/>
  <c r="D140" i="1" l="1"/>
  <c r="E186" i="1"/>
  <c r="D186" i="1"/>
  <c r="C186" i="1"/>
  <c r="D184" i="1"/>
  <c r="E184" i="1"/>
  <c r="C184" i="1"/>
  <c r="D114" i="1" l="1"/>
  <c r="E114" i="1"/>
  <c r="C114" i="1"/>
  <c r="D171" i="1"/>
  <c r="E171" i="1"/>
  <c r="D173" i="1"/>
  <c r="E173" i="1"/>
  <c r="D175" i="1"/>
  <c r="E175" i="1"/>
  <c r="D177" i="1"/>
  <c r="E177" i="1"/>
  <c r="D179" i="1"/>
  <c r="E179" i="1"/>
  <c r="D181" i="1"/>
  <c r="E181" i="1"/>
  <c r="D188" i="1"/>
  <c r="D183" i="1" s="1"/>
  <c r="E188" i="1"/>
  <c r="E183" i="1" s="1"/>
  <c r="C188" i="1"/>
  <c r="C183" i="1" s="1"/>
  <c r="D119" i="1"/>
  <c r="D118" i="1" s="1"/>
  <c r="E119" i="1"/>
  <c r="D123" i="1"/>
  <c r="E123" i="1"/>
  <c r="D127" i="1"/>
  <c r="E127" i="1"/>
  <c r="D129" i="1"/>
  <c r="E129" i="1"/>
  <c r="D131" i="1"/>
  <c r="E131" i="1"/>
  <c r="D135" i="1"/>
  <c r="E135" i="1"/>
  <c r="D139" i="1"/>
  <c r="E139" i="1"/>
  <c r="C139" i="1"/>
  <c r="C135" i="1"/>
  <c r="C131" i="1"/>
  <c r="C129" i="1"/>
  <c r="C127" i="1"/>
  <c r="C125" i="1"/>
  <c r="C123" i="1"/>
  <c r="C119" i="1"/>
  <c r="C181" i="1"/>
  <c r="C179" i="1"/>
  <c r="C177" i="1"/>
  <c r="C175" i="1"/>
  <c r="C173" i="1"/>
  <c r="C171" i="1"/>
  <c r="D112" i="1"/>
  <c r="D111" i="1" s="1"/>
  <c r="E112" i="1"/>
  <c r="C112" i="1"/>
  <c r="E104" i="1"/>
  <c r="D104" i="1"/>
  <c r="C104" i="1"/>
  <c r="D103" i="1"/>
  <c r="E103" i="1"/>
  <c r="C103" i="1"/>
  <c r="D95" i="1"/>
  <c r="E95" i="1"/>
  <c r="C95" i="1"/>
  <c r="C111" i="1" l="1"/>
  <c r="E111" i="1"/>
  <c r="C118" i="1"/>
  <c r="E118" i="1"/>
  <c r="E110" i="1" s="1"/>
  <c r="E109" i="1" s="1"/>
  <c r="E160" i="1"/>
  <c r="D160" i="1"/>
  <c r="D110" i="1" s="1"/>
  <c r="D109" i="1" s="1"/>
  <c r="C160" i="1"/>
  <c r="C110" i="1" s="1"/>
  <c r="C109" i="1" s="1"/>
  <c r="C73" i="1" l="1"/>
  <c r="E27" i="1"/>
  <c r="D27" i="1"/>
  <c r="C27" i="1"/>
  <c r="E59" i="1" l="1"/>
  <c r="D93" i="1"/>
  <c r="E93" i="1"/>
  <c r="D57" i="1"/>
  <c r="E57" i="1"/>
  <c r="D59" i="1"/>
  <c r="D61" i="1"/>
  <c r="E61" i="1"/>
  <c r="D63" i="1"/>
  <c r="E63" i="1"/>
  <c r="D66" i="1"/>
  <c r="E66" i="1"/>
  <c r="D68" i="1"/>
  <c r="E68" i="1"/>
  <c r="D91" i="1"/>
  <c r="E91" i="1"/>
  <c r="D89" i="1"/>
  <c r="E89" i="1"/>
  <c r="D85" i="1"/>
  <c r="E85" i="1"/>
  <c r="D70" i="1"/>
  <c r="E70" i="1"/>
  <c r="D82" i="1"/>
  <c r="E82" i="1"/>
  <c r="D80" i="1"/>
  <c r="E80" i="1"/>
  <c r="D77" i="1"/>
  <c r="D76" i="1" s="1"/>
  <c r="E77" i="1"/>
  <c r="E76" i="1" s="1"/>
  <c r="E88" i="1" l="1"/>
  <c r="D88" i="1"/>
  <c r="D79" i="1"/>
  <c r="D75" i="1" s="1"/>
  <c r="E65" i="1"/>
  <c r="D65" i="1"/>
  <c r="E79" i="1"/>
  <c r="E75" i="1" s="1"/>
  <c r="D84" i="1"/>
  <c r="E84" i="1"/>
  <c r="D56" i="1"/>
  <c r="D55" i="1" s="1"/>
  <c r="E56" i="1"/>
  <c r="E55" i="1" l="1"/>
  <c r="C66" i="1"/>
  <c r="D53" i="1"/>
  <c r="D52" i="1" s="1"/>
  <c r="E53" i="1"/>
  <c r="E52" i="1" s="1"/>
  <c r="D50" i="1"/>
  <c r="D49" i="1" s="1"/>
  <c r="E50" i="1"/>
  <c r="E49" i="1" s="1"/>
  <c r="D47" i="1"/>
  <c r="E47" i="1"/>
  <c r="D45" i="1"/>
  <c r="E45" i="1"/>
  <c r="D42" i="1"/>
  <c r="E42" i="1"/>
  <c r="D40" i="1"/>
  <c r="E40" i="1"/>
  <c r="D37" i="1"/>
  <c r="E37" i="1"/>
  <c r="D35" i="1"/>
  <c r="E35" i="1"/>
  <c r="D33" i="1"/>
  <c r="E33" i="1"/>
  <c r="D30" i="1"/>
  <c r="E30" i="1"/>
  <c r="D24" i="1"/>
  <c r="D23" i="1" s="1"/>
  <c r="E24" i="1"/>
  <c r="E23" i="1" s="1"/>
  <c r="D15" i="1"/>
  <c r="D14" i="1" s="1"/>
  <c r="E15" i="1"/>
  <c r="E14" i="1" s="1"/>
  <c r="C50" i="1"/>
  <c r="C49" i="1" s="1"/>
  <c r="C33" i="1"/>
  <c r="C93" i="1"/>
  <c r="C91" i="1"/>
  <c r="C89" i="1"/>
  <c r="C88" i="1" s="1"/>
  <c r="C85" i="1"/>
  <c r="C82" i="1"/>
  <c r="C80" i="1"/>
  <c r="C77" i="1"/>
  <c r="C76" i="1" s="1"/>
  <c r="C70" i="1"/>
  <c r="C68" i="1"/>
  <c r="C63" i="1"/>
  <c r="C61" i="1"/>
  <c r="C59" i="1"/>
  <c r="C57" i="1"/>
  <c r="C53" i="1"/>
  <c r="C52" i="1" s="1"/>
  <c r="C47" i="1"/>
  <c r="C45" i="1"/>
  <c r="C42" i="1"/>
  <c r="C40" i="1"/>
  <c r="C37" i="1"/>
  <c r="C35" i="1"/>
  <c r="C30" i="1"/>
  <c r="C24" i="1"/>
  <c r="C23" i="1" s="1"/>
  <c r="C15" i="1"/>
  <c r="C14" i="1" s="1"/>
  <c r="C79" i="1" l="1"/>
  <c r="C75" i="1" s="1"/>
  <c r="E29" i="1"/>
  <c r="E44" i="1"/>
  <c r="E39" i="1" s="1"/>
  <c r="C65" i="1"/>
  <c r="D29" i="1"/>
  <c r="D44" i="1"/>
  <c r="D39" i="1" s="1"/>
  <c r="C44" i="1"/>
  <c r="C39" i="1" s="1"/>
  <c r="C29" i="1"/>
  <c r="C84" i="1"/>
  <c r="C56" i="1"/>
  <c r="C55" i="1" l="1"/>
  <c r="C13" i="1"/>
  <c r="C191" i="1" s="1"/>
  <c r="E13" i="1"/>
  <c r="E191" i="1" s="1"/>
  <c r="D13" i="1"/>
  <c r="D191" i="1" s="1"/>
</calcChain>
</file>

<file path=xl/sharedStrings.xml><?xml version="1.0" encoding="utf-8"?>
<sst xmlns="http://schemas.openxmlformats.org/spreadsheetml/2006/main" count="369" uniqueCount="367">
  <si>
    <t>Код бюджетной классификации Российской  Федерации</t>
  </si>
  <si>
    <t>Наименование доходов</t>
  </si>
  <si>
    <t>2025 год   (тыс.руб.)</t>
  </si>
  <si>
    <t>2026 год   (тыс.руб.)</t>
  </si>
  <si>
    <t>2027 год   (тыс.руб.)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</si>
  <si>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</si>
  <si>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</si>
  <si>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</si>
  <si>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</si>
  <si>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</si>
  <si>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</si>
  <si>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1 01 02080 01 0000 110</t>
  </si>
  <si>
    <t>Налог на доходы физических лиц в части суммы налога, превышающей 650 тысяч рублей, относящейся к части налоговой базы, превышающей 5 млн.рублей (за исключением налога на доходы физических лиц с сумм прибыли, контролируемой иностранной компанией, в том числе фиксированной прибыли контролируемой иностранной компанией)</t>
  </si>
  <si>
    <t>1 01 02130 01 0000 110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</si>
  <si>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</si>
  <si>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</si>
  <si>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</si>
  <si>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</si>
  <si>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</si>
  <si>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</si>
  <si>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 xml:space="preserve">Доходы от уплаты акцизов на дизельное топливо, зачисляемые в консолидированные бюджеты субъектов Российской Федерации 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</si>
  <si>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</si>
  <si>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 </t>
  </si>
  <si>
    <t>1 03 02251 01 0000 110</t>
  </si>
  <si>
    <t xml:space="preserve"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 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</si>
  <si>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</si>
  <si>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</si>
  <si>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</si>
  <si>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</si>
  <si>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</si>
  <si>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</si>
  <si>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</si>
  <si>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</si>
  <si>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</si>
  <si>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</si>
  <si>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</si>
  <si>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</si>
  <si>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</si>
  <si>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1 06 06000 00 0000 110</t>
  </si>
  <si>
    <t>Земельный налог</t>
  </si>
  <si>
    <t>1 06 06030 00 0000 110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</si>
  <si>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</si>
  <si>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</si>
  <si>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</si>
  <si>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</si>
  <si>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</si>
  <si>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</si>
  <si>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</si>
  <si>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1 06 04000 02 0000 110</t>
  </si>
  <si>
    <t>Транспортный налог</t>
  </si>
  <si>
    <t>1 06 04012 02 0000 110</t>
  </si>
  <si>
    <t>Транспортный налог с физических лиц</t>
  </si>
  <si>
    <t>ГОСУДАРСТВЕННАЯ ПОШЛИНА, СБОРЫ</t>
  </si>
  <si>
    <t>Государственная пошлина по делам, рассматриваемым в судах общей юрисдикции, мировыми судьями</t>
  </si>
  <si>
    <t>1  08  03010  01  1050  110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</si>
  <si>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Федерации)(госпошлина, уплачиваемая при обращении в суды)</t>
  </si>
  <si>
    <t>ДОХОДЫ ОТ ИСПОЛЬЗОВАНИЯ ИМУЩЕСТВА, НАХОДЯЩЕГОСЯ В ГОСУДАРСТВЕННОЙ И МУНИЦИПАЛЬНОЙ СОБСТВЕННОСТИ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</si>
  <si>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</si>
  <si>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</si>
  <si>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</si>
  <si>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</si>
  <si>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</si>
  <si>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</si>
  <si>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</si>
  <si>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</si>
  <si>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</si>
  <si>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</si>
  <si>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</si>
  <si>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</si>
  <si>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</si>
  <si>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</si>
  <si>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</si>
  <si>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</si>
  <si>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1 11 09080 14 0000 120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</si>
  <si>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</si>
  <si>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</si>
  <si>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</si>
  <si>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</si>
  <si>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 xml:space="preserve">Плата за размещение отходов производства 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</si>
  <si>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</si>
  <si>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</si>
  <si>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</si>
  <si>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</si>
  <si>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</si>
  <si>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</si>
  <si>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</si>
  <si>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</si>
  <si>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государства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</si>
  <si>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</si>
  <si>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</si>
  <si>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</si>
  <si>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</si>
  <si>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1 14 02040 00 0000 410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</si>
  <si>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</si>
  <si>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</si>
  <si>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</si>
  <si>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1 14  06000  00  0000 000</t>
  </si>
  <si>
    <t>Доходы от продажи земельных участков, находящихся в 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</si>
  <si>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1 14  06010  00  0000 430</t>
  </si>
  <si>
    <t>Доходы от продажи земельных участков, государственная собственность на которые не разграничена</t>
  </si>
  <si>
    <t>1 14  06012  14  0000 430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</si>
  <si>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</si>
  <si>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</si>
  <si>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</si>
  <si>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</si>
  <si>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</si>
  <si>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</si>
  <si>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</si>
  <si>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</si>
  <si>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</si>
  <si>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</si>
  <si>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1 16 01073 01 0019 140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</si>
  <si>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</si>
  <si>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</si>
  <si>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</si>
  <si>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</si>
  <si>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</si>
  <si>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1 16 11050 01 0000 140</t>
  </si>
  <si>
    <t>Платежи по искам о возмещении вреда, причиненного водным объектам, находящимся в собственности муниципального образования, а также платежи, уплачиваемые при добровольном возмещении вреда, причиненного водным объектам, находящимся в собственности муниципального образования (за исключением вреда, причиненного на особо охраняемых природных территориях)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</si>
  <si>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</si>
  <si>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</si>
  <si>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</si>
  <si>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</si>
  <si>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</si>
  <si>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</si>
  <si>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</si>
  <si>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</si>
  <si>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</si>
  <si>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</si>
  <si>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</si>
  <si>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</si>
  <si>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</si>
  <si>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</si>
  <si>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</si>
  <si>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</si>
  <si>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</si>
  <si>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</si>
  <si>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</si>
  <si>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Прочие субсидии</t>
  </si>
  <si>
    <t>2 02 30000 00  0000 150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</si>
  <si>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</si>
  <si>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</si>
  <si>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2 02 30029 00  0000 150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</si>
  <si>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</si>
  <si>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</si>
  <si>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</si>
  <si>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</si>
  <si>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</si>
  <si>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</si>
  <si>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</si>
  <si>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</si>
  <si>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</si>
  <si>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</si>
  <si>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</si>
  <si>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</si>
  <si>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</si>
  <si>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</si>
  <si>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</si>
  <si>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</si>
  <si>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2 02 49999 00 0000 150</t>
  </si>
  <si>
    <t>Прочие межбюджетные трансферты, передаваемые бюджетам</t>
  </si>
  <si>
    <t>ВСЕГО  ДОХОДОВ</t>
  </si>
  <si>
    <t>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</si>
  <si>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</si>
  <si>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1 01 02000 01 0000 110</t>
  </si>
  <si>
    <t>1 01 02010 01 0000 110</t>
  </si>
  <si>
    <t>1 00 00000 00 0000 000</t>
  </si>
  <si>
    <t>1 01 00000 00 0000 000</t>
  </si>
  <si>
    <t>1 01 02020 01 0000 110</t>
  </si>
  <si>
    <t>1 01 02030 01 0000 110</t>
  </si>
  <si>
    <t>1 01 02040 01 0000 110</t>
  </si>
  <si>
    <t>1 05 00000 00 0000 000</t>
  </si>
  <si>
    <t>1 05 01000 00 0000 110</t>
  </si>
  <si>
    <t>1 05 01011 01 0000 110</t>
  </si>
  <si>
    <t>1 05 01021 01 0000 110</t>
  </si>
  <si>
    <t>1 05 03000 01 0000 110</t>
  </si>
  <si>
    <t>1 05 03010 01 0000 110</t>
  </si>
  <si>
    <t>1 05 04000 02 0000 110</t>
  </si>
  <si>
    <t>1 05 04060 02 0000 110</t>
  </si>
  <si>
    <t>1 08 00000 00 0000 000</t>
  </si>
  <si>
    <t>1 08 03000 01 0000 110</t>
  </si>
  <si>
    <t>1 11 00000 00 0000 000</t>
  </si>
  <si>
    <t>1 11 05000 00 0000 120</t>
  </si>
  <si>
    <t>1 11 05010 00 0000 120</t>
  </si>
  <si>
    <t>1 11 05012 14 0000 120</t>
  </si>
  <si>
    <t>1 11 05020 00 0000 120</t>
  </si>
  <si>
    <t>1 11 05024 14 0000 120</t>
  </si>
  <si>
    <t>1 11 05030 00 0000 120</t>
  </si>
  <si>
    <t>1 11 05034 14 0000 120</t>
  </si>
  <si>
    <t>1 11 09000 00 0000 120</t>
  </si>
  <si>
    <t>1 11 09040 00 0000 120</t>
  </si>
  <si>
    <t>1 11 09044 14 0000 120</t>
  </si>
  <si>
    <t>1 12 00000 00 0000 000</t>
  </si>
  <si>
    <t>1 12 01041 01 6000 120</t>
  </si>
  <si>
    <t>1 12 01042 01 6000 120</t>
  </si>
  <si>
    <t>1 13 00000 00 0000 000</t>
  </si>
  <si>
    <t>1 13 01000 00 0000 130</t>
  </si>
  <si>
    <t>1 13 01990 00 0000 130</t>
  </si>
  <si>
    <t>1 13 01994 14 0000 130</t>
  </si>
  <si>
    <t>1 13 02000 00 0000 130</t>
  </si>
  <si>
    <t>1 13 02060 00 0000 130</t>
  </si>
  <si>
    <t>1 13 02064 14 0000 130</t>
  </si>
  <si>
    <t>1 13 02990 00 0000 130</t>
  </si>
  <si>
    <t>1 13 02994 14 0000 130</t>
  </si>
  <si>
    <t>1 14 00000 00 0000 000</t>
  </si>
  <si>
    <t>1 16 00000 00 0000 000</t>
  </si>
  <si>
    <t>2 02 00000 00 0000 000</t>
  </si>
  <si>
    <t>2 02 10000 00 0000 150</t>
  </si>
  <si>
    <t>2 02 15001 00 0000 150</t>
  </si>
  <si>
    <t>2 02 15002  00 0000 150</t>
  </si>
  <si>
    <t>2 02 20000 00 0000 150</t>
  </si>
  <si>
    <t>2 00 00000 00 0000 000</t>
  </si>
  <si>
    <t xml:space="preserve">ПРИЛОЖЕНИЕ № 1                                                                                                           </t>
  </si>
  <si>
    <t>к решению Совета народных</t>
  </si>
  <si>
    <t xml:space="preserve"> депутатов Меленковского</t>
  </si>
  <si>
    <t xml:space="preserve"> муниципального округа </t>
  </si>
  <si>
    <t>тыс.руб.</t>
  </si>
  <si>
    <t>1 05 02010 02 0000 110</t>
  </si>
  <si>
    <t>Единый налог на вмененный доход для отдельных видов деятельности</t>
  </si>
  <si>
    <t>1 05 02000 02 0000 110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</si>
  <si>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</si>
  <si>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</si>
  <si>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</si>
  <si>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</si>
  <si>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</si>
  <si>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</si>
  <si>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Туристический налог</t>
  </si>
  <si>
    <t>1 03 03000 01 0000 110</t>
  </si>
  <si>
    <t>1 12 01010 01 6000 120</t>
  </si>
  <si>
    <t>1 12 01030 01 6000 120</t>
  </si>
  <si>
    <t>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</si>
  <si>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</si>
  <si>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</si>
  <si>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</si>
  <si>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</si>
  <si>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</si>
  <si>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</si>
  <si>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</si>
  <si>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</si>
  <si>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</si>
  <si>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</si>
  <si>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</si>
  <si>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1 16 10123 01 0001 140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</si>
  <si>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(за исключением доходов, направляемых на формирование муниципального дорожного фонда)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</si>
  <si>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</si>
  <si>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1 16 07010 14 0000 140</t>
  </si>
  <si>
    <t>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</si>
  <si>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</si>
  <si>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Дотации бюджетам муниципальных округов на поддержку мер по обеспечению сбалансированности бюджетов</t>
  </si>
  <si>
    <t>НАЛОГОВЫЕ И НЕНАЛОГОВЫЕ ДОХОДЫ</t>
  </si>
  <si>
    <t>2 02 15009  00 0000 150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</si>
  <si>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</si>
  <si>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</si>
  <si>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</si>
  <si>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</si>
  <si>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</si>
  <si>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</si>
  <si>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</si>
  <si>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</si>
  <si>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</si>
  <si>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2 02 25527 00 0000 150</t>
  </si>
  <si>
    <t>Субсидии бюджетам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</si>
  <si>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2 02 25527 14 0000 150</t>
  </si>
  <si>
    <t>Субсидии бюджетам муниципальных округов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</si>
  <si>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2 02 25753 00 0000 150</t>
  </si>
  <si>
    <t>Субсидии бюджетам на софинансирование закупки и монтажа оборудования для создания "умных" спортивных площадок</t>
  </si>
  <si>
    <t>2 02 25753 14 0000 150</t>
  </si>
  <si>
    <t>Субсидии бюджетам муниципальных округов на софинансирование закупки и монтажа оборудования для создания "умных" спортивных площадок</t>
  </si>
  <si>
    <t>Прочие субсидии бюджетам муниципальных округов  (Прочие субсидии бюджетам муниципальных образований на софинансирование мероприятий по обеспечению территорий документацией для осуществления градостроительной деятельности)</t>
  </si>
  <si>
    <t>Прочие субсидии бюджетам муниципальных округов (Прочие субсидии бюджетам муниципальных образований на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N 597, от 1 июня 2012 года N 761)</t>
  </si>
  <si>
    <t>2  02 29999  14  7053 150</t>
  </si>
  <si>
    <t>Прочие субсидии бюджетам муниципальных округов  (Прочие субсидии бюджетам муниципальных образований на обеспечение жильем многодетных семей)</t>
  </si>
  <si>
    <t>2 02 29999 00 0000 150</t>
  </si>
  <si>
    <t>2 02 29999 14 7008 150</t>
  </si>
  <si>
    <t>2 02 29999 14 7039 150</t>
  </si>
  <si>
    <t>2 02 29999 14 7081 150</t>
  </si>
  <si>
    <t>2 02 29999 14 7136 150</t>
  </si>
  <si>
    <t>2 02 29999 14 7143 150</t>
  </si>
  <si>
    <t>Прочие субсидии бюджетам муниципальных округов (Прочие субсидии бюджетам муниципальных образований на софинансирование мероприятий по укреплению материально-технической базы муниципальных учреждений культуры)</t>
  </si>
  <si>
    <t>2 02 29999 14 7147 150</t>
  </si>
  <si>
    <t>2 02 29999 14 7167 150</t>
  </si>
  <si>
    <t>2 02 29999 14 7169 150</t>
  </si>
  <si>
    <t>Прочие субсидии бюджетам муниципальных округов (Прочие субсидии бюджетам муниципальных образований на мероприятия по созданию и оборудованию кабинетов наркопрофилактики в образовательных организациях)</t>
  </si>
  <si>
    <t>2 02 29999 14 7202 150</t>
  </si>
  <si>
    <t>Прочие субсидии бюджетам муниципальных округов (Прочие субсидии бюджетам муниципальных образований на разработку и проведение экспертизы проектно-сметной документации на рекультивацию земель, в том числе объектов накопленного вреда окружающей среде )</t>
  </si>
  <si>
    <t>2 02 29999 14 7216 150</t>
  </si>
  <si>
    <t>2 02 29999 14 7242 150</t>
  </si>
  <si>
    <t>2 02 29999 14 7246 150</t>
  </si>
  <si>
    <t>Прочие субсидии бюджетам муниципальных округов (Прочие субсидии на создание мест (площадок) для накопления твердых коммунальных отходов)</t>
  </si>
  <si>
    <t>Прочие субсидии бюджетам муниципальных округов (Прочие субсидии бюджетам муниципальных образований на обеспечение безопасного проживания граждан в жилых помещениях маневренного фонда)</t>
  </si>
  <si>
    <t>Прочие субсидии бюджетам муниципальных округов (Прочие субсидии бюджетам муниципальных образований на реализацию мероприятий по предотвращению распространения борщевика Сосновского)</t>
  </si>
  <si>
    <t>2 02 29999 14 7277 150</t>
  </si>
  <si>
    <t>Прочие субсидии бюджетам муниципальных округов (Прочие субсидии бюджетам муниципальных образований на модернизацию систем теплоснабжения на объектах социально-бытового, культурного и иного назначения, находящихся в муниципальной собственности и подлежащих газификации)</t>
  </si>
  <si>
    <t>Прочие субсидии бюджетам муниципальных округов (Прочие 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значения)</t>
  </si>
  <si>
    <t>Субвенции  бюджетам муниципальных округов на выполнение передаваемых полномочий субъектов Российской Федерации (Субвенции бюджетам муниципальных образований на обеспечение деятельности комиссий по делам несовершеннолетних и защите их прав)</t>
  </si>
  <si>
    <t>2 02 30024 14 6001 150</t>
  </si>
  <si>
    <t>2 02 30024 14 6002 150</t>
  </si>
  <si>
    <t>Субвенции  бюджетам муниципальных округов на выполнение передаваемых полномочий субъектов Российской Федерации (Субвенции бюджетам муниципальных образований на реализацию отдельных государственных полномочий по вопросам административного законодательства)</t>
  </si>
  <si>
    <t>2 02 30024 14 6007 150</t>
  </si>
  <si>
    <t>Субвенции бюджетам муниципальных округов на выполнение передаваемых полномочий субъектов Российской Федерации (Субвенции бюджетам муниципальных образований на обеспечение полномочий по организации и осуществлению деятельности по опеке и попечительству в отношении несовершеннолетних граждан)</t>
  </si>
  <si>
    <t>Субвенции  бюджетам муниципальных округов на выполнение передаваемых полномочий субъектов Российской Федерации  (Субвенции бюджетам муниципальных образований на осуществление отдельных государственных полномочий по защите населения от болезней, общих для человека и животных)</t>
  </si>
  <si>
    <t>Субвенции бюджетам муниципальных округов на выполнение передаваемых полномочий субъектов Российской Федерации (Субвенции бюджетам муниципальных образований на социальную поддержку детей-инвалидов дошкольного возраста)</t>
  </si>
  <si>
    <t>2 02 30024 14 6012 150</t>
  </si>
  <si>
    <t>2 02 30024 14 6054 150</t>
  </si>
  <si>
    <t>2 02 30024 14 6059 150</t>
  </si>
  <si>
    <t>Субвенции бюджетам муниципальных округов на выполнение передаваемых полномочий субъектов Российской Федерации (Субвенции бюджетам муниципальных образований на компенсацию расходов на оплату жилых помещений, отопления и освещения педагогическим работникам, а также компенсацию по оплате за содержание и ремонт жилья, услуг теплоснабжения (отопления) и электроснабжения другим категориям специалистов, работающим в образовательных организациях, расположенных в сельских населенных пунктах, поселках городского типа)</t>
  </si>
  <si>
    <t>Субвенции муниципальных округов на выполнение передаваемых полномочий субъектов Российской Федерации (Субвенции бюджетам муниципальных образований на предоставление мер социальной поддержки по оплате за содержание и ремонт жилья, услуг теплоснабжения (отопления) и электроснабжения работникам культуры и педагогическим работникам образовательных организаций дополнительного образования детей в сфере культуры)</t>
  </si>
  <si>
    <t>2 02 30024 14 6183 150</t>
  </si>
  <si>
    <t>2 02 30024 14 6196 150</t>
  </si>
  <si>
    <t>2 02 30024 00 0000 150</t>
  </si>
  <si>
    <t>2 02 30027 00 0000 150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</si>
  <si>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</si>
  <si>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</si>
  <si>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</si>
  <si>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2 02 35120 14 0000 150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</si>
  <si>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</si>
  <si>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</si>
  <si>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</si>
  <si>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</si>
  <si>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2 02 35930 00  0000 150</t>
  </si>
  <si>
    <t>Субвенции бюджетам на государственную регистрацию актов гражданского состояния</t>
  </si>
  <si>
    <t>2 02 35930 14  0000 150</t>
  </si>
  <si>
    <t>Субвенции бюджетам муниципальных округов на государственную регистрацию актов гражданского состояния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</si>
  <si>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</si>
  <si>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</si>
  <si>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</si>
  <si>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</si>
  <si>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2 02 49999 14 8186 150</t>
  </si>
  <si>
    <t>2 02 49999 14 8200 150</t>
  </si>
  <si>
    <t>Прочие межбюджетные трансферты, передаваемые бюджетам муниципальных округов (Прочие межбюджетные трансферты, передаваемые бюджетам муниципальных образований на содержание объектов спортивной инфраструктуры муниципальной собственности для занятий физической культурой и спортом)</t>
  </si>
  <si>
    <t>2 02 15001 14 0000 150</t>
  </si>
  <si>
    <t>2 02 15002 14 7044 150</t>
  </si>
  <si>
    <t>2 02 15009 14 5091 150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</si>
  <si>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</si>
  <si>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Прочие субсидии бюджетам муниципальных округов (Прочие субсидии бюджетам муниципальных образований на обеспечение профилактики детского дорожно-транспортного травматизма  в рамках реализации регионального проекта "Безопасность дорожного движения")</t>
  </si>
  <si>
    <t>Прочие субсидии бюджетам муниципальных округов (Прочие субсидии бюджетам муниципальных образований на проведение мероприятий по созданию в образовательных организациях условий для получения детьми-инвалидами качественного образования)</t>
  </si>
  <si>
    <t>Прочие субсидии бюджетам муниципальных округов (Прочие субсидии бюджетам муниципальных образований на поддержку приоритетных направлений развития отрасли образования)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</si>
  <si>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</si>
  <si>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</si>
  <si>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Прочие субсидии бюджетам муниципальных округов (Прочие субсидии бюджетам муниципальных образований на обеспечение материально-технического оснащения муниципальных архивов Владимирской области)</t>
  </si>
  <si>
    <t>2 02 29999 14 7310 150</t>
  </si>
  <si>
    <t>Прочие субсидии бюджетам муниципальных округов (Прочие субсидии, передаваемые бюджетам муниципальных образований на установку на воинские захоронения и памятники Великой Отечественной войны надписей и обозначений, содержащих информацию о воинских захоронениях и памятниках Великой Отечественной войны)</t>
  </si>
  <si>
    <t>2 02 29999 14 7306 150</t>
  </si>
  <si>
    <t>Прочие субсидии бюджетам муниципальных округов (Прочие субсидии бюджетам муниципальных образований на оснащение медицинского блока отделений организации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области), реализующих основные общеобразовательные программы)</t>
  </si>
  <si>
    <t>2 02 29999 14 7151 150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</si>
  <si>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</si>
  <si>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</si>
  <si>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Прочие субсидии бюджетам муниципальных округов (Прочие субсидии бюджетам муниципальных образований на обеспечение устойчивого сокращения непригодного для проживания жилищного фонда,  в том числе переселению граждан из аварийного жилищного фонда с учетом необходимости развития малоэтажного жилищного строительства, за счет высвобождаемых средств в размере двух третей задолженности по бюджетным кредитам из федерального бюджета)</t>
  </si>
  <si>
    <t>2 02 29999 14 6748 150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</si>
  <si>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</si>
  <si>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</si>
  <si>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2 02 25576 00 0000 150</t>
  </si>
  <si>
    <t>Субсидии бюджетам на обеспечение комплексного развития сельских территорий</t>
  </si>
  <si>
    <t>Прочие межбюджетные трансферты, передаваемые бюджетам муниципальных округов (Прочие межбюджетные трансферты, передаваемые бюджетам муниципальных образований на оказание поддержки государственным, муниципальным служащим и работникам учреждений бюджетной сферы)</t>
  </si>
  <si>
    <r>
      <t xml:space="preserve">Субвенции </t>
    </r>
    <r>
      <rPr>
        <sz val="11"/>
        <rFont val="Times New Roman"/>
        <family val="1"/>
        <charset val="204"/>
      </rPr>
      <t xml:space="preserve">бюджетам муниципальных округов </t>
    </r>
    <r>
      <rPr>
        <sz val="11"/>
        <color indexed="8"/>
        <rFont val="Times New Roman"/>
        <family val="1"/>
        <charset val="204"/>
      </rPr>
      <t>на выполнение передаваемых полномочий субъектов Российской Федерации (Единая субвенция бюджетам муниципальных образований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организациях)</t>
    </r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</si>
  <si>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</si>
  <si>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</si>
  <si>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2 02 25555 00 0000 150</t>
  </si>
  <si>
    <t>Субсидии бюджетам на реализацию программ формирования современной городской среды</t>
  </si>
  <si>
    <t>2 02 25750 00 0000 150</t>
  </si>
  <si>
    <t>2 02 25750 14 0000 150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</si>
  <si>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</si>
  <si>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округов на реализацию мероприятий по модернизации школьных систем образования</t>
  </si>
  <si>
    <t>2 02 30024 14 6317 150</t>
  </si>
  <si>
    <t>Субвенции муниципальных округов на выполнение передаваемых полномочий субъектов Российской Федерации (Субвенции бюджетам муниципальных образований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Владимирской области)</t>
  </si>
  <si>
    <t xml:space="preserve">   от  06. 12.2024 г.  № 80/12</t>
  </si>
  <si>
    <t>Доходы бюджета  Меленковского муниципального округа Владимирской области с учетом объема межбюджетных трансфертов, получаемых из других бюджетов бюджетной системы Российской Федерации на 2025 год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</si>
</sst>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"/>
    <numFmt numFmtId="167" formatCode="#,##0.0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center"/>
    </xf>
  </cellStyleXfs>
  <cellXfs count="33">
    <xf numFmtId="0" fontId="0" fillId="0" borderId="0" xfId="0"/>
    <xf numFmtId="0" fontId="0" fillId="0" borderId="0" xfId="0" applyFill="1"/>
    <xf numFmtId="0" fontId="2" fillId="0" borderId="0" xfId="0" applyFont="1"/>
    <xf numFmtId="2" fontId="2" fillId="0" borderId="0" xfId="0" applyNumberFormat="1" applyFont="1"/>
    <xf numFmtId="2" fontId="2" fillId="0" borderId="0" xfId="0" applyNumberFormat="1" applyFont="1" applyFill="1"/>
    <xf numFmtId="0" fontId="2" fillId="0" borderId="0" xfId="0" applyFont="1" applyFill="1"/>
    <xf numFmtId="167" fontId="2" fillId="0" borderId="0" xfId="0" applyNumberFormat="1" applyFont="1" applyFill="1"/>
    <xf numFmtId="0" fontId="2" fillId="0" borderId="0" xfId="0" applyFont="1" applyAlignment="1">
      <alignment wrapText="1" shrinkToFit="1"/>
    </xf>
    <xf numFmtId="0" fontId="4" fillId="0" borderId="2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justify" vertical="center" wrapText="1" shrinkToFit="1"/>
    </xf>
    <xf numFmtId="2" fontId="6" fillId="0" borderId="1" xfId="0" applyNumberFormat="1" applyFont="1" applyBorder="1" applyAlignment="1">
      <alignment horizontal="right" vertical="center" wrapText="1" shrinkToFit="1"/>
    </xf>
    <xf numFmtId="2" fontId="6" fillId="0" borderId="1" xfId="0" applyNumberFormat="1" applyFont="1" applyFill="1" applyBorder="1" applyAlignment="1">
      <alignment horizontal="right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justify" vertical="center" wrapText="1" shrinkToFit="1"/>
    </xf>
    <xf numFmtId="2" fontId="2" fillId="0" borderId="1" xfId="0" applyNumberFormat="1" applyFont="1" applyBorder="1" applyAlignment="1">
      <alignment horizontal="right" vertical="center" wrapText="1" shrinkToFit="1"/>
    </xf>
    <xf numFmtId="2" fontId="2" fillId="0" borderId="1" xfId="0" applyNumberFormat="1" applyFont="1" applyFill="1" applyBorder="1" applyAlignment="1">
      <alignment horizontal="right" vertical="center" wrapText="1" shrinkToFit="1"/>
    </xf>
    <xf numFmtId="0" fontId="6" fillId="0" borderId="1" xfId="0" applyFont="1" applyBorder="1" applyAlignment="1">
      <alignment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justify"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2" fillId="0" borderId="1" xfId="0" applyFont="1" applyFill="1" applyBorder="1" applyAlignment="1">
      <alignment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justify" vertical="center" wrapText="1" shrinkToFit="1"/>
    </xf>
    <xf numFmtId="0" fontId="3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vertical="center" wrapText="1" shrinkToFit="1"/>
    </xf>
    <xf numFmtId="165" fontId="2" fillId="0" borderId="1" xfId="0" applyNumberFormat="1" applyFont="1" applyFill="1" applyBorder="1" applyAlignment="1">
      <alignment horizontal="right" vertical="center" wrapText="1" shrinkToFit="1"/>
    </xf>
    <xf numFmtId="4" fontId="6" fillId="0" borderId="1" xfId="0" applyNumberFormat="1" applyFont="1" applyFill="1" applyBorder="1" applyAlignment="1">
      <alignment horizontal="right" vertical="center" wrapText="1" shrinkToFit="1"/>
    </xf>
    <xf numFmtId="0" fontId="2" fillId="0" borderId="0" xfId="0" applyFont="1" applyAlignment="1">
      <alignment vertical="center" wrapText="1" shrinkToFit="1"/>
    </xf>
    <xf numFmtId="166" fontId="2" fillId="0" borderId="0" xfId="0" applyNumberFormat="1" applyFont="1"/>
    <xf numFmtId="0" fontId="4" fillId="0" borderId="0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 wrapText="1"/>
    </xf>
  </cellXfs>
  <cellStyles count="2">
    <cellStyle name="xl28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2"/>
  <sheetViews>
    <sheetView tabSelected="1" zoomScale="130" zoomScaleNormal="130" workbookViewId="0">
      <selection activeCell="A11" sqref="A11"/>
    </sheetView>
  </sheetViews>
  <sheetFormatPr defaultRowHeight="15" x14ac:dyDescent="0.25"/>
  <cols>
    <col min="1" max="1" width="23.7109375" style="2" customWidth="1"/>
    <col min="2" max="2" width="62" style="2" customWidth="1"/>
    <col min="3" max="3" width="16" style="2" customWidth="1"/>
    <col min="4" max="4" width="15.28515625" style="2" customWidth="1"/>
    <col min="5" max="5" width="14.7109375" style="2" customWidth="1"/>
    <col min="6" max="6" width="9.140625" style="2"/>
    <col min="7" max="7" width="11.5703125" style="2" bestFit="1" customWidth="1"/>
    <col min="8" max="8" width="11" style="2" customWidth="1"/>
    <col min="9" max="16384" width="9.140625" style="2"/>
  </cols>
  <sheetData>
    <row r="1" spans="1:8" x14ac:dyDescent="0.25">
      <c r="C1" s="32" t="s">
        <v>212</v>
      </c>
      <c r="D1" s="32"/>
      <c r="E1" s="32"/>
    </row>
    <row r="2" spans="1:8" x14ac:dyDescent="0.25">
      <c r="C2" s="32" t="s">
        <v>213</v>
      </c>
      <c r="D2" s="32"/>
      <c r="E2" s="32"/>
    </row>
    <row r="3" spans="1:8" x14ac:dyDescent="0.25">
      <c r="C3" s="32" t="s">
        <v>214</v>
      </c>
      <c r="D3" s="32"/>
      <c r="E3" s="32"/>
    </row>
    <row r="4" spans="1:8" x14ac:dyDescent="0.25">
      <c r="C4" s="32" t="s">
        <v>215</v>
      </c>
      <c r="D4" s="32"/>
      <c r="E4" s="32"/>
    </row>
    <row r="5" spans="1:8" x14ac:dyDescent="0.25">
      <c r="C5" s="32" t="s">
        <v>365</v>
      </c>
      <c r="D5" s="32"/>
      <c r="E5" s="32"/>
    </row>
    <row r="7" spans="1:8" x14ac:dyDescent="0.25">
      <c r="A7" s="31" t="s">
        <v>366</v>
      </c>
      <c r="B7" s="31"/>
      <c r="C7" s="31"/>
      <c r="D7" s="31"/>
      <c r="E7" s="31"/>
    </row>
    <row r="8" spans="1:8" x14ac:dyDescent="0.25">
      <c r="A8" s="31"/>
      <c r="B8" s="31"/>
      <c r="C8" s="31"/>
      <c r="D8" s="31"/>
      <c r="E8" s="31"/>
    </row>
    <row r="9" spans="1:8" ht="41.25" customHeight="1" x14ac:dyDescent="0.25">
      <c r="A9" s="31"/>
      <c r="B9" s="31"/>
      <c r="C9" s="31"/>
      <c r="D9" s="31"/>
      <c r="E9" s="31"/>
    </row>
    <row r="10" spans="1:8" ht="15" customHeight="1" x14ac:dyDescent="0.25">
      <c r="A10" s="31"/>
      <c r="B10" s="31"/>
      <c r="C10" s="31"/>
      <c r="D10" s="31"/>
      <c r="E10" s="31"/>
    </row>
    <row r="11" spans="1:8" ht="15" customHeight="1" x14ac:dyDescent="0.25">
      <c r="A11" s="8"/>
      <c r="B11" s="8"/>
      <c r="C11" s="8"/>
      <c r="D11" s="8"/>
      <c r="E11" s="9" t="s">
        <v>216</v>
      </c>
    </row>
    <row r="12" spans="1:8" ht="57" x14ac:dyDescent="0.25">
      <c r="A12" s="10" t="s">
        <v>0</v>
      </c>
      <c r="B12" s="10" t="s">
        <v>1</v>
      </c>
      <c r="C12" s="10" t="s">
        <v>2</v>
      </c>
      <c r="D12" s="10" t="s">
        <v>3</v>
      </c>
      <c r="E12" s="10" t="s">
        <v>4</v>
      </c>
    </row>
    <row r="13" spans="1:8" x14ac:dyDescent="0.25">
      <c r="A13" s="10" t="s">
        <v>166</v>
      </c>
      <c r="B13" s="11" t="s">
        <v>249</v>
      </c>
      <c r="C13" s="12">
        <f>C14+C23+C29+C39+C52+C55+C70+C75+C84+C93+C49</f>
        <v>469068.89999999997</v>
      </c>
      <c r="D13" s="12">
        <f>D14+D23+D29+D39+D52+D55+D70+D75+D84+D93+D49</f>
        <v>470268.8</v>
      </c>
      <c r="E13" s="13">
        <f>E14+E23+E29+E39+E52+E55+E70+E75+E84+E93+E49</f>
        <v>501158.1</v>
      </c>
      <c r="F13" s="3"/>
      <c r="G13" s="3"/>
      <c r="H13" s="4"/>
    </row>
    <row r="14" spans="1:8" x14ac:dyDescent="0.25">
      <c r="A14" s="10" t="s">
        <v>167</v>
      </c>
      <c r="B14" s="11" t="s">
        <v>5</v>
      </c>
      <c r="C14" s="12">
        <f>SUM(C15)</f>
        <v>254884</v>
      </c>
      <c r="D14" s="12">
        <f t="shared" ref="D14:E14" si="0">SUM(D15)</f>
        <v>269356</v>
      </c>
      <c r="E14" s="12">
        <f t="shared" si="0"/>
        <v>282405</v>
      </c>
    </row>
    <row r="15" spans="1:8" x14ac:dyDescent="0.25">
      <c r="A15" s="14" t="s">
        <v>164</v>
      </c>
      <c r="B15" s="15" t="s">
        <v>6</v>
      </c>
      <c r="C15" s="16">
        <f>SUM(C16:C22)</f>
        <v>254884</v>
      </c>
      <c r="D15" s="16">
        <f t="shared" ref="D15:E15" si="1">SUM(D16:D22)</f>
        <v>269356</v>
      </c>
      <c r="E15" s="16">
        <f t="shared" si="1"/>
        <v>282405</v>
      </c>
    </row>
    <row r="16" spans="1:8" ht="75" x14ac:dyDescent="0.25">
      <c r="A16" s="14" t="s">
        <v>165</v>
      </c>
      <c r="B16" s="15" t="s">
        <v>7</v>
      </c>
      <c r="C16" s="16">
        <f>242475.4-2259</f>
        <v>240216.4</v>
      </c>
      <c r="D16" s="16">
        <f>256497.5-2350</f>
        <v>254147.5</v>
      </c>
      <c r="E16" s="16">
        <f>269087.4-2445</f>
        <v>266642.40000000002</v>
      </c>
    </row>
    <row r="17" spans="1:5" ht="96.75" customHeight="1" x14ac:dyDescent="0.25">
      <c r="A17" s="14" t="s">
        <v>168</v>
      </c>
      <c r="B17" s="15" t="s">
        <v>8</v>
      </c>
      <c r="C17" s="16">
        <v>1013</v>
      </c>
      <c r="D17" s="16">
        <v>1050.2</v>
      </c>
      <c r="E17" s="16">
        <v>1088</v>
      </c>
    </row>
    <row r="18" spans="1:5" ht="45" x14ac:dyDescent="0.25">
      <c r="A18" s="14" t="s">
        <v>169</v>
      </c>
      <c r="B18" s="15" t="s">
        <v>9</v>
      </c>
      <c r="C18" s="17">
        <v>1590</v>
      </c>
      <c r="D18" s="17">
        <v>1663.7</v>
      </c>
      <c r="E18" s="17">
        <v>1737</v>
      </c>
    </row>
    <row r="19" spans="1:5" ht="90" x14ac:dyDescent="0.25">
      <c r="A19" s="14" t="s">
        <v>170</v>
      </c>
      <c r="B19" s="15" t="s">
        <v>10</v>
      </c>
      <c r="C19" s="17">
        <v>2259</v>
      </c>
      <c r="D19" s="17">
        <v>2350</v>
      </c>
      <c r="E19" s="17">
        <v>2445</v>
      </c>
    </row>
    <row r="20" spans="1:5" ht="90" x14ac:dyDescent="0.25">
      <c r="A20" s="14" t="s">
        <v>11</v>
      </c>
      <c r="B20" s="15" t="s">
        <v>12</v>
      </c>
      <c r="C20" s="16">
        <v>186.7</v>
      </c>
      <c r="D20" s="16">
        <v>198.4</v>
      </c>
      <c r="E20" s="16">
        <v>214.1</v>
      </c>
    </row>
    <row r="21" spans="1:5" ht="57" customHeight="1" x14ac:dyDescent="0.25">
      <c r="A21" s="14" t="s">
        <v>13</v>
      </c>
      <c r="B21" s="15" t="s">
        <v>14</v>
      </c>
      <c r="C21" s="16">
        <v>2559.5</v>
      </c>
      <c r="D21" s="16">
        <v>2597.6999999999998</v>
      </c>
      <c r="E21" s="16">
        <v>2635.7</v>
      </c>
    </row>
    <row r="22" spans="1:5" ht="75" x14ac:dyDescent="0.25">
      <c r="A22" s="14" t="s">
        <v>162</v>
      </c>
      <c r="B22" s="15" t="s">
        <v>163</v>
      </c>
      <c r="C22" s="16">
        <v>7059.4</v>
      </c>
      <c r="D22" s="16">
        <v>7348.5</v>
      </c>
      <c r="E22" s="16">
        <v>7642.8</v>
      </c>
    </row>
    <row r="23" spans="1:5" ht="42.75" x14ac:dyDescent="0.25">
      <c r="A23" s="10" t="s">
        <v>15</v>
      </c>
      <c r="B23" s="18" t="s">
        <v>16</v>
      </c>
      <c r="C23" s="12">
        <f>C24+C28</f>
        <v>25391</v>
      </c>
      <c r="D23" s="12">
        <f>D24+D28</f>
        <v>26682</v>
      </c>
      <c r="E23" s="12">
        <f>E24+E28</f>
        <v>27891</v>
      </c>
    </row>
    <row r="24" spans="1:5" ht="30" x14ac:dyDescent="0.25">
      <c r="A24" s="14" t="s">
        <v>17</v>
      </c>
      <c r="B24" s="15" t="s">
        <v>18</v>
      </c>
      <c r="C24" s="16">
        <f>SUM(C25:C27)</f>
        <v>25227</v>
      </c>
      <c r="D24" s="16">
        <f>SUM(D25:D27)</f>
        <v>26518</v>
      </c>
      <c r="E24" s="16">
        <f>SUM(E25:E27)</f>
        <v>27727</v>
      </c>
    </row>
    <row r="25" spans="1:5" ht="30" x14ac:dyDescent="0.25">
      <c r="A25" s="14" t="s">
        <v>19</v>
      </c>
      <c r="B25" s="15" t="s">
        <v>20</v>
      </c>
      <c r="C25" s="16">
        <v>13440</v>
      </c>
      <c r="D25" s="16">
        <v>13954</v>
      </c>
      <c r="E25" s="16">
        <v>14597</v>
      </c>
    </row>
    <row r="26" spans="1:5" ht="45" x14ac:dyDescent="0.25">
      <c r="A26" s="14" t="s">
        <v>21</v>
      </c>
      <c r="B26" s="15" t="s">
        <v>22</v>
      </c>
      <c r="C26" s="16">
        <v>69</v>
      </c>
      <c r="D26" s="16">
        <v>72</v>
      </c>
      <c r="E26" s="16">
        <v>75</v>
      </c>
    </row>
    <row r="27" spans="1:5" ht="48.75" customHeight="1" x14ac:dyDescent="0.25">
      <c r="A27" s="14" t="s">
        <v>23</v>
      </c>
      <c r="B27" s="15" t="s">
        <v>24</v>
      </c>
      <c r="C27" s="16">
        <f>13809-2091</f>
        <v>11718</v>
      </c>
      <c r="D27" s="16">
        <f>14625-2133</f>
        <v>12492</v>
      </c>
      <c r="E27" s="16">
        <f>15269-2214</f>
        <v>13055</v>
      </c>
    </row>
    <row r="28" spans="1:5" x14ac:dyDescent="0.25">
      <c r="A28" s="19" t="s">
        <v>227</v>
      </c>
      <c r="B28" s="20" t="s">
        <v>226</v>
      </c>
      <c r="C28" s="17">
        <v>164</v>
      </c>
      <c r="D28" s="17">
        <v>164</v>
      </c>
      <c r="E28" s="17">
        <v>164</v>
      </c>
    </row>
    <row r="29" spans="1:5" x14ac:dyDescent="0.25">
      <c r="A29" s="10" t="s">
        <v>171</v>
      </c>
      <c r="B29" s="11" t="s">
        <v>25</v>
      </c>
      <c r="C29" s="12">
        <f>C30+C35+C37+C33</f>
        <v>63026</v>
      </c>
      <c r="D29" s="12">
        <f t="shared" ref="D29:E29" si="2">D30+D35+D37+D33</f>
        <v>71714</v>
      </c>
      <c r="E29" s="12">
        <f t="shared" si="2"/>
        <v>81871</v>
      </c>
    </row>
    <row r="30" spans="1:5" ht="30" x14ac:dyDescent="0.25">
      <c r="A30" s="14" t="s">
        <v>172</v>
      </c>
      <c r="B30" s="15" t="s">
        <v>26</v>
      </c>
      <c r="C30" s="16">
        <f>C31+C32</f>
        <v>52501</v>
      </c>
      <c r="D30" s="16">
        <f t="shared" ref="D30:E30" si="3">D31+D32</f>
        <v>60962</v>
      </c>
      <c r="E30" s="16">
        <f t="shared" si="3"/>
        <v>70844</v>
      </c>
    </row>
    <row r="31" spans="1:5" ht="30" x14ac:dyDescent="0.25">
      <c r="A31" s="14" t="s">
        <v>173</v>
      </c>
      <c r="B31" s="21" t="s">
        <v>27</v>
      </c>
      <c r="C31" s="16">
        <v>38206</v>
      </c>
      <c r="D31" s="16">
        <v>44363</v>
      </c>
      <c r="E31" s="16">
        <v>51554</v>
      </c>
    </row>
    <row r="32" spans="1:5" ht="45" x14ac:dyDescent="0.25">
      <c r="A32" s="14" t="s">
        <v>174</v>
      </c>
      <c r="B32" s="15" t="s">
        <v>28</v>
      </c>
      <c r="C32" s="16">
        <v>14295</v>
      </c>
      <c r="D32" s="16">
        <v>16599</v>
      </c>
      <c r="E32" s="16">
        <v>19290</v>
      </c>
    </row>
    <row r="33" spans="1:5" ht="30" x14ac:dyDescent="0.25">
      <c r="A33" s="14" t="s">
        <v>219</v>
      </c>
      <c r="B33" s="15" t="s">
        <v>218</v>
      </c>
      <c r="C33" s="16">
        <f>C34</f>
        <v>5</v>
      </c>
      <c r="D33" s="16">
        <f t="shared" ref="D33:E33" si="4">D34</f>
        <v>2</v>
      </c>
      <c r="E33" s="16">
        <f t="shared" si="4"/>
        <v>1</v>
      </c>
    </row>
    <row r="34" spans="1:5" ht="26.25" customHeight="1" x14ac:dyDescent="0.25">
      <c r="A34" s="14" t="s">
        <v>217</v>
      </c>
      <c r="B34" s="15" t="s">
        <v>218</v>
      </c>
      <c r="C34" s="16">
        <v>5</v>
      </c>
      <c r="D34" s="16">
        <v>2</v>
      </c>
      <c r="E34" s="16">
        <v>1</v>
      </c>
    </row>
    <row r="35" spans="1:5" x14ac:dyDescent="0.25">
      <c r="A35" s="14" t="s">
        <v>175</v>
      </c>
      <c r="B35" s="15" t="s">
        <v>29</v>
      </c>
      <c r="C35" s="16">
        <f>C36</f>
        <v>5898</v>
      </c>
      <c r="D35" s="16">
        <f t="shared" ref="D35:E35" si="5">D36</f>
        <v>5995</v>
      </c>
      <c r="E35" s="16">
        <f t="shared" si="5"/>
        <v>6150</v>
      </c>
    </row>
    <row r="36" spans="1:5" x14ac:dyDescent="0.25">
      <c r="A36" s="14" t="s">
        <v>176</v>
      </c>
      <c r="B36" s="15" t="s">
        <v>29</v>
      </c>
      <c r="C36" s="16">
        <v>5898</v>
      </c>
      <c r="D36" s="16">
        <v>5995</v>
      </c>
      <c r="E36" s="16">
        <v>6150</v>
      </c>
    </row>
    <row r="37" spans="1:5" ht="30" x14ac:dyDescent="0.25">
      <c r="A37" s="14" t="s">
        <v>177</v>
      </c>
      <c r="B37" s="15" t="s">
        <v>30</v>
      </c>
      <c r="C37" s="16">
        <f>C38</f>
        <v>4622</v>
      </c>
      <c r="D37" s="16">
        <f t="shared" ref="D37:E37" si="6">D38</f>
        <v>4755</v>
      </c>
      <c r="E37" s="16">
        <f t="shared" si="6"/>
        <v>4876</v>
      </c>
    </row>
    <row r="38" spans="1:5" ht="45" x14ac:dyDescent="0.25">
      <c r="A38" s="14" t="s">
        <v>178</v>
      </c>
      <c r="B38" s="15" t="s">
        <v>31</v>
      </c>
      <c r="C38" s="16">
        <v>4622</v>
      </c>
      <c r="D38" s="16">
        <v>4755</v>
      </c>
      <c r="E38" s="16">
        <v>4876</v>
      </c>
    </row>
    <row r="39" spans="1:5" x14ac:dyDescent="0.25">
      <c r="A39" s="10" t="s">
        <v>32</v>
      </c>
      <c r="B39" s="11" t="s">
        <v>33</v>
      </c>
      <c r="C39" s="12">
        <f>C40+C42+C44</f>
        <v>43334</v>
      </c>
      <c r="D39" s="12">
        <f t="shared" ref="D39:E39" si="7">D40+D42+D44</f>
        <v>44345</v>
      </c>
      <c r="E39" s="12">
        <f t="shared" si="7"/>
        <v>45419</v>
      </c>
    </row>
    <row r="40" spans="1:5" x14ac:dyDescent="0.25">
      <c r="A40" s="14" t="s">
        <v>34</v>
      </c>
      <c r="B40" s="15" t="s">
        <v>35</v>
      </c>
      <c r="C40" s="16">
        <f>C41</f>
        <v>6226</v>
      </c>
      <c r="D40" s="16">
        <f t="shared" ref="D40:E40" si="8">D41</f>
        <v>6749</v>
      </c>
      <c r="E40" s="16">
        <f t="shared" si="8"/>
        <v>7320</v>
      </c>
    </row>
    <row r="41" spans="1:5" ht="45" x14ac:dyDescent="0.25">
      <c r="A41" s="14" t="s">
        <v>36</v>
      </c>
      <c r="B41" s="15" t="s">
        <v>37</v>
      </c>
      <c r="C41" s="16">
        <v>6226</v>
      </c>
      <c r="D41" s="16">
        <v>6749</v>
      </c>
      <c r="E41" s="16">
        <v>7320</v>
      </c>
    </row>
    <row r="42" spans="1:5" x14ac:dyDescent="0.25">
      <c r="A42" s="14" t="s">
        <v>48</v>
      </c>
      <c r="B42" s="15" t="s">
        <v>49</v>
      </c>
      <c r="C42" s="16">
        <f>C43</f>
        <v>15380</v>
      </c>
      <c r="D42" s="16">
        <f t="shared" ref="D42:E42" si="9">D43</f>
        <v>15914</v>
      </c>
      <c r="E42" s="16">
        <f t="shared" si="9"/>
        <v>16533</v>
      </c>
    </row>
    <row r="43" spans="1:5" x14ac:dyDescent="0.25">
      <c r="A43" s="14" t="s">
        <v>50</v>
      </c>
      <c r="B43" s="15" t="s">
        <v>51</v>
      </c>
      <c r="C43" s="16">
        <v>15380</v>
      </c>
      <c r="D43" s="16">
        <v>15914</v>
      </c>
      <c r="E43" s="16">
        <v>16533</v>
      </c>
    </row>
    <row r="44" spans="1:5" x14ac:dyDescent="0.25">
      <c r="A44" s="14" t="s">
        <v>38</v>
      </c>
      <c r="B44" s="15" t="s">
        <v>39</v>
      </c>
      <c r="C44" s="16">
        <f>C45+C47</f>
        <v>21728</v>
      </c>
      <c r="D44" s="16">
        <f t="shared" ref="D44:E44" si="10">D45+D47</f>
        <v>21682</v>
      </c>
      <c r="E44" s="16">
        <f t="shared" si="10"/>
        <v>21566</v>
      </c>
    </row>
    <row r="45" spans="1:5" x14ac:dyDescent="0.25">
      <c r="A45" s="14" t="s">
        <v>40</v>
      </c>
      <c r="B45" s="15" t="s">
        <v>41</v>
      </c>
      <c r="C45" s="16">
        <f>C46</f>
        <v>8882</v>
      </c>
      <c r="D45" s="16">
        <f t="shared" ref="D45:E45" si="11">D46</f>
        <v>9041</v>
      </c>
      <c r="E45" s="16">
        <f t="shared" si="11"/>
        <v>9122</v>
      </c>
    </row>
    <row r="46" spans="1:5" ht="30" x14ac:dyDescent="0.25">
      <c r="A46" s="14" t="s">
        <v>42</v>
      </c>
      <c r="B46" s="15" t="s">
        <v>43</v>
      </c>
      <c r="C46" s="16">
        <v>8882</v>
      </c>
      <c r="D46" s="16">
        <v>9041</v>
      </c>
      <c r="E46" s="16">
        <v>9122</v>
      </c>
    </row>
    <row r="47" spans="1:5" x14ac:dyDescent="0.25">
      <c r="A47" s="14" t="s">
        <v>44</v>
      </c>
      <c r="B47" s="15" t="s">
        <v>45</v>
      </c>
      <c r="C47" s="16">
        <f>C48</f>
        <v>12846</v>
      </c>
      <c r="D47" s="16">
        <f t="shared" ref="D47:E47" si="12">D48</f>
        <v>12641</v>
      </c>
      <c r="E47" s="16">
        <f t="shared" si="12"/>
        <v>12444</v>
      </c>
    </row>
    <row r="48" spans="1:5" ht="30" x14ac:dyDescent="0.25">
      <c r="A48" s="14" t="s">
        <v>46</v>
      </c>
      <c r="B48" s="15" t="s">
        <v>47</v>
      </c>
      <c r="C48" s="16">
        <v>12846</v>
      </c>
      <c r="D48" s="16">
        <v>12641</v>
      </c>
      <c r="E48" s="16">
        <v>12444</v>
      </c>
    </row>
    <row r="49" spans="1:7" ht="28.5" x14ac:dyDescent="0.25">
      <c r="A49" s="10" t="s">
        <v>220</v>
      </c>
      <c r="B49" s="11" t="s">
        <v>221</v>
      </c>
      <c r="C49" s="12">
        <f>C50</f>
        <v>2652</v>
      </c>
      <c r="D49" s="12">
        <f t="shared" ref="D49:E50" si="13">D50</f>
        <v>2683</v>
      </c>
      <c r="E49" s="12">
        <f t="shared" si="13"/>
        <v>2714</v>
      </c>
    </row>
    <row r="50" spans="1:7" x14ac:dyDescent="0.25">
      <c r="A50" s="14" t="s">
        <v>222</v>
      </c>
      <c r="B50" s="15" t="s">
        <v>223</v>
      </c>
      <c r="C50" s="16">
        <f>C51</f>
        <v>2652</v>
      </c>
      <c r="D50" s="16">
        <f t="shared" si="13"/>
        <v>2683</v>
      </c>
      <c r="E50" s="16">
        <f t="shared" si="13"/>
        <v>2714</v>
      </c>
    </row>
    <row r="51" spans="1:7" ht="32.25" customHeight="1" x14ac:dyDescent="0.25">
      <c r="A51" s="14" t="s">
        <v>224</v>
      </c>
      <c r="B51" s="15" t="s">
        <v>225</v>
      </c>
      <c r="C51" s="16">
        <v>2652</v>
      </c>
      <c r="D51" s="16">
        <v>2683</v>
      </c>
      <c r="E51" s="16">
        <v>2714</v>
      </c>
    </row>
    <row r="52" spans="1:7" x14ac:dyDescent="0.25">
      <c r="A52" s="10" t="s">
        <v>179</v>
      </c>
      <c r="B52" s="11" t="s">
        <v>52</v>
      </c>
      <c r="C52" s="12">
        <f>C53</f>
        <v>7664</v>
      </c>
      <c r="D52" s="12">
        <f t="shared" ref="D52:E53" si="14">D53</f>
        <v>7944</v>
      </c>
      <c r="E52" s="12">
        <f t="shared" si="14"/>
        <v>8231</v>
      </c>
    </row>
    <row r="53" spans="1:7" ht="30" x14ac:dyDescent="0.25">
      <c r="A53" s="14" t="s">
        <v>180</v>
      </c>
      <c r="B53" s="15" t="s">
        <v>53</v>
      </c>
      <c r="C53" s="16">
        <f>C54</f>
        <v>7664</v>
      </c>
      <c r="D53" s="16">
        <f t="shared" si="14"/>
        <v>7944</v>
      </c>
      <c r="E53" s="16">
        <f t="shared" si="14"/>
        <v>8231</v>
      </c>
    </row>
    <row r="54" spans="1:7" ht="60" x14ac:dyDescent="0.25">
      <c r="A54" s="14" t="s">
        <v>54</v>
      </c>
      <c r="B54" s="15" t="s">
        <v>55</v>
      </c>
      <c r="C54" s="16">
        <v>7664</v>
      </c>
      <c r="D54" s="16">
        <v>7944</v>
      </c>
      <c r="E54" s="16">
        <v>8231</v>
      </c>
    </row>
    <row r="55" spans="1:7" ht="42.75" x14ac:dyDescent="0.25">
      <c r="A55" s="10" t="s">
        <v>181</v>
      </c>
      <c r="B55" s="11" t="s">
        <v>56</v>
      </c>
      <c r="C55" s="12">
        <f>C56+C65</f>
        <v>21708.699999999997</v>
      </c>
      <c r="D55" s="12">
        <f t="shared" ref="D55:E55" si="15">D56+D65</f>
        <v>22402.199999999997</v>
      </c>
      <c r="E55" s="12">
        <f t="shared" si="15"/>
        <v>23106.5</v>
      </c>
    </row>
    <row r="56" spans="1:7" ht="75" x14ac:dyDescent="0.25">
      <c r="A56" s="14" t="s">
        <v>182</v>
      </c>
      <c r="B56" s="15" t="s">
        <v>57</v>
      </c>
      <c r="C56" s="16">
        <f>C57+C59+C61+C63</f>
        <v>16915.199999999997</v>
      </c>
      <c r="D56" s="16">
        <f t="shared" ref="D56:E56" si="16">D57+D59+D61+D63</f>
        <v>17608.699999999997</v>
      </c>
      <c r="E56" s="16">
        <f t="shared" si="16"/>
        <v>18313</v>
      </c>
    </row>
    <row r="57" spans="1:7" ht="60" x14ac:dyDescent="0.25">
      <c r="A57" s="14" t="s">
        <v>183</v>
      </c>
      <c r="B57" s="15" t="s">
        <v>58</v>
      </c>
      <c r="C57" s="16">
        <f>C58</f>
        <v>10206.5</v>
      </c>
      <c r="D57" s="16">
        <f t="shared" ref="D57:E57" si="17">D58</f>
        <v>10625</v>
      </c>
      <c r="E57" s="16">
        <f t="shared" si="17"/>
        <v>11050</v>
      </c>
    </row>
    <row r="58" spans="1:7" ht="75" x14ac:dyDescent="0.25">
      <c r="A58" s="14" t="s">
        <v>184</v>
      </c>
      <c r="B58" s="21" t="s">
        <v>59</v>
      </c>
      <c r="C58" s="16">
        <v>10206.5</v>
      </c>
      <c r="D58" s="16">
        <v>10625</v>
      </c>
      <c r="E58" s="16">
        <v>11050</v>
      </c>
    </row>
    <row r="59" spans="1:7" ht="75" x14ac:dyDescent="0.25">
      <c r="A59" s="14" t="s">
        <v>185</v>
      </c>
      <c r="B59" s="21" t="s">
        <v>60</v>
      </c>
      <c r="C59" s="16">
        <f>C60</f>
        <v>586.79999999999995</v>
      </c>
      <c r="D59" s="16">
        <f t="shared" ref="D59:E59" si="18">D60</f>
        <v>610.79999999999995</v>
      </c>
      <c r="E59" s="17">
        <f t="shared" si="18"/>
        <v>635.29999999999995</v>
      </c>
    </row>
    <row r="60" spans="1:7" ht="75" x14ac:dyDescent="0.25">
      <c r="A60" s="14" t="s">
        <v>186</v>
      </c>
      <c r="B60" s="21" t="s">
        <v>61</v>
      </c>
      <c r="C60" s="16">
        <v>586.79999999999995</v>
      </c>
      <c r="D60" s="16">
        <v>610.79999999999995</v>
      </c>
      <c r="E60" s="16">
        <v>635.29999999999995</v>
      </c>
      <c r="G60" s="3"/>
    </row>
    <row r="61" spans="1:7" ht="75" x14ac:dyDescent="0.25">
      <c r="A61" s="14" t="s">
        <v>187</v>
      </c>
      <c r="B61" s="15" t="s">
        <v>62</v>
      </c>
      <c r="C61" s="16">
        <f>C62</f>
        <v>6120.9</v>
      </c>
      <c r="D61" s="16">
        <f t="shared" ref="D61:E61" si="19">D62</f>
        <v>6371.9</v>
      </c>
      <c r="E61" s="16">
        <f t="shared" si="19"/>
        <v>6626.7</v>
      </c>
    </row>
    <row r="62" spans="1:7" ht="69" customHeight="1" x14ac:dyDescent="0.25">
      <c r="A62" s="14" t="s">
        <v>188</v>
      </c>
      <c r="B62" s="15" t="s">
        <v>63</v>
      </c>
      <c r="C62" s="16">
        <v>6120.9</v>
      </c>
      <c r="D62" s="16">
        <v>6371.9</v>
      </c>
      <c r="E62" s="16">
        <v>6626.7</v>
      </c>
    </row>
    <row r="63" spans="1:7" ht="45" x14ac:dyDescent="0.25">
      <c r="A63" s="14" t="s">
        <v>64</v>
      </c>
      <c r="B63" s="15" t="s">
        <v>65</v>
      </c>
      <c r="C63" s="16">
        <f>C64</f>
        <v>1</v>
      </c>
      <c r="D63" s="16">
        <f t="shared" ref="D63:E63" si="20">D64</f>
        <v>1</v>
      </c>
      <c r="E63" s="16">
        <f t="shared" si="20"/>
        <v>1</v>
      </c>
    </row>
    <row r="64" spans="1:7" ht="105" x14ac:dyDescent="0.25">
      <c r="A64" s="14" t="s">
        <v>66</v>
      </c>
      <c r="B64" s="15" t="s">
        <v>67</v>
      </c>
      <c r="C64" s="16">
        <v>1</v>
      </c>
      <c r="D64" s="16">
        <v>1</v>
      </c>
      <c r="E64" s="16">
        <v>1</v>
      </c>
    </row>
    <row r="65" spans="1:9" ht="75" x14ac:dyDescent="0.25">
      <c r="A65" s="14" t="s">
        <v>189</v>
      </c>
      <c r="B65" s="15" t="s">
        <v>68</v>
      </c>
      <c r="C65" s="16">
        <f>C66+C68</f>
        <v>4793.5</v>
      </c>
      <c r="D65" s="16">
        <f t="shared" ref="D65:E65" si="21">D66+D68</f>
        <v>4793.5</v>
      </c>
      <c r="E65" s="16">
        <f t="shared" si="21"/>
        <v>4793.5</v>
      </c>
    </row>
    <row r="66" spans="1:9" ht="75" x14ac:dyDescent="0.25">
      <c r="A66" s="14" t="s">
        <v>190</v>
      </c>
      <c r="B66" s="15" t="s">
        <v>69</v>
      </c>
      <c r="C66" s="16">
        <f>C67</f>
        <v>4463.5</v>
      </c>
      <c r="D66" s="16">
        <f t="shared" ref="D66:E66" si="22">D67</f>
        <v>4463.5</v>
      </c>
      <c r="E66" s="16">
        <f t="shared" si="22"/>
        <v>4463.5</v>
      </c>
    </row>
    <row r="67" spans="1:9" ht="76.5" customHeight="1" x14ac:dyDescent="0.25">
      <c r="A67" s="14" t="s">
        <v>191</v>
      </c>
      <c r="B67" s="15" t="s">
        <v>70</v>
      </c>
      <c r="C67" s="16">
        <v>4463.5</v>
      </c>
      <c r="D67" s="16">
        <v>4463.5</v>
      </c>
      <c r="E67" s="16">
        <v>4463.5</v>
      </c>
    </row>
    <row r="68" spans="1:9" ht="105" x14ac:dyDescent="0.25">
      <c r="A68" s="14" t="s">
        <v>71</v>
      </c>
      <c r="B68" s="15" t="s">
        <v>72</v>
      </c>
      <c r="C68" s="16">
        <f>C69</f>
        <v>330</v>
      </c>
      <c r="D68" s="16">
        <f t="shared" ref="D68:E68" si="23">D69</f>
        <v>330</v>
      </c>
      <c r="E68" s="16">
        <f t="shared" si="23"/>
        <v>330</v>
      </c>
    </row>
    <row r="69" spans="1:9" ht="90" x14ac:dyDescent="0.25">
      <c r="A69" s="14" t="s">
        <v>73</v>
      </c>
      <c r="B69" s="15" t="s">
        <v>74</v>
      </c>
      <c r="C69" s="16">
        <v>330</v>
      </c>
      <c r="D69" s="16">
        <v>330</v>
      </c>
      <c r="E69" s="16">
        <v>330</v>
      </c>
    </row>
    <row r="70" spans="1:9" ht="28.5" customHeight="1" x14ac:dyDescent="0.25">
      <c r="A70" s="10" t="s">
        <v>192</v>
      </c>
      <c r="B70" s="11" t="s">
        <v>75</v>
      </c>
      <c r="C70" s="12">
        <f>C71+C72+C73+C74</f>
        <v>38700</v>
      </c>
      <c r="D70" s="12">
        <f t="shared" ref="D70:E70" si="24">D71+D72+D73+D74</f>
        <v>13319.7</v>
      </c>
      <c r="E70" s="12">
        <f t="shared" si="24"/>
        <v>17582.099999999999</v>
      </c>
    </row>
    <row r="71" spans="1:9" ht="28.5" customHeight="1" x14ac:dyDescent="0.25">
      <c r="A71" s="14" t="s">
        <v>228</v>
      </c>
      <c r="B71" s="21" t="s">
        <v>76</v>
      </c>
      <c r="C71" s="16">
        <v>283.60000000000002</v>
      </c>
      <c r="D71" s="16">
        <v>374.3</v>
      </c>
      <c r="E71" s="16">
        <v>494.1</v>
      </c>
      <c r="G71" s="3"/>
      <c r="H71" s="3"/>
      <c r="I71" s="3"/>
    </row>
    <row r="72" spans="1:9" x14ac:dyDescent="0.25">
      <c r="A72" s="14" t="s">
        <v>229</v>
      </c>
      <c r="B72" s="21" t="s">
        <v>77</v>
      </c>
      <c r="C72" s="16">
        <v>18.399999999999999</v>
      </c>
      <c r="D72" s="16">
        <v>24.3</v>
      </c>
      <c r="E72" s="16">
        <v>32.1</v>
      </c>
    </row>
    <row r="73" spans="1:9" x14ac:dyDescent="0.25">
      <c r="A73" s="14" t="s">
        <v>193</v>
      </c>
      <c r="B73" s="21" t="s">
        <v>78</v>
      </c>
      <c r="C73" s="16">
        <f>28609.2+7241.8</f>
        <v>35851</v>
      </c>
      <c r="D73" s="16">
        <v>9559.1</v>
      </c>
      <c r="E73" s="16">
        <v>12618</v>
      </c>
    </row>
    <row r="74" spans="1:9" x14ac:dyDescent="0.25">
      <c r="A74" s="14" t="s">
        <v>194</v>
      </c>
      <c r="B74" s="21" t="s">
        <v>79</v>
      </c>
      <c r="C74" s="16">
        <v>2547</v>
      </c>
      <c r="D74" s="16">
        <v>3362</v>
      </c>
      <c r="E74" s="16">
        <v>4437.8999999999996</v>
      </c>
    </row>
    <row r="75" spans="1:9" ht="28.5" x14ac:dyDescent="0.25">
      <c r="A75" s="10" t="s">
        <v>195</v>
      </c>
      <c r="B75" s="11" t="s">
        <v>80</v>
      </c>
      <c r="C75" s="12">
        <f>C76+C79</f>
        <v>2575.1</v>
      </c>
      <c r="D75" s="12">
        <f t="shared" ref="D75:E75" si="25">D76+D79</f>
        <v>2680.6</v>
      </c>
      <c r="E75" s="12">
        <f t="shared" si="25"/>
        <v>2787.9</v>
      </c>
    </row>
    <row r="76" spans="1:9" x14ac:dyDescent="0.25">
      <c r="A76" s="14" t="s">
        <v>196</v>
      </c>
      <c r="B76" s="21" t="s">
        <v>81</v>
      </c>
      <c r="C76" s="16">
        <f>C77</f>
        <v>392.6</v>
      </c>
      <c r="D76" s="16">
        <f t="shared" ref="D76:E77" si="26">D77</f>
        <v>408.7</v>
      </c>
      <c r="E76" s="16">
        <f t="shared" si="26"/>
        <v>425</v>
      </c>
    </row>
    <row r="77" spans="1:9" x14ac:dyDescent="0.25">
      <c r="A77" s="14" t="s">
        <v>197</v>
      </c>
      <c r="B77" s="21" t="s">
        <v>82</v>
      </c>
      <c r="C77" s="16">
        <f>C78</f>
        <v>392.6</v>
      </c>
      <c r="D77" s="16">
        <f t="shared" si="26"/>
        <v>408.7</v>
      </c>
      <c r="E77" s="16">
        <f t="shared" si="26"/>
        <v>425</v>
      </c>
    </row>
    <row r="78" spans="1:9" ht="30" x14ac:dyDescent="0.25">
      <c r="A78" s="14" t="s">
        <v>198</v>
      </c>
      <c r="B78" s="21" t="s">
        <v>83</v>
      </c>
      <c r="C78" s="16">
        <v>392.6</v>
      </c>
      <c r="D78" s="16">
        <v>408.7</v>
      </c>
      <c r="E78" s="16">
        <v>425</v>
      </c>
    </row>
    <row r="79" spans="1:9" x14ac:dyDescent="0.25">
      <c r="A79" s="14" t="s">
        <v>199</v>
      </c>
      <c r="B79" s="21" t="s">
        <v>84</v>
      </c>
      <c r="C79" s="16">
        <f>C80+C82</f>
        <v>2182.5</v>
      </c>
      <c r="D79" s="16">
        <f t="shared" ref="D79:E79" si="27">D80+D82</f>
        <v>2271.9</v>
      </c>
      <c r="E79" s="16">
        <f t="shared" si="27"/>
        <v>2362.9</v>
      </c>
    </row>
    <row r="80" spans="1:9" ht="32.25" customHeight="1" x14ac:dyDescent="0.25">
      <c r="A80" s="14" t="s">
        <v>200</v>
      </c>
      <c r="B80" s="21" t="s">
        <v>85</v>
      </c>
      <c r="C80" s="16">
        <f>C81</f>
        <v>585.20000000000005</v>
      </c>
      <c r="D80" s="16">
        <f t="shared" ref="D80:E80" si="28">D81</f>
        <v>609.1</v>
      </c>
      <c r="E80" s="16">
        <f t="shared" si="28"/>
        <v>633.5</v>
      </c>
    </row>
    <row r="81" spans="1:8" ht="45" x14ac:dyDescent="0.25">
      <c r="A81" s="14" t="s">
        <v>201</v>
      </c>
      <c r="B81" s="21" t="s">
        <v>86</v>
      </c>
      <c r="C81" s="16">
        <v>585.20000000000005</v>
      </c>
      <c r="D81" s="16">
        <v>609.1</v>
      </c>
      <c r="E81" s="16">
        <v>633.5</v>
      </c>
    </row>
    <row r="82" spans="1:8" x14ac:dyDescent="0.25">
      <c r="A82" s="14" t="s">
        <v>202</v>
      </c>
      <c r="B82" s="21" t="s">
        <v>87</v>
      </c>
      <c r="C82" s="16">
        <f>C83</f>
        <v>1597.3</v>
      </c>
      <c r="D82" s="16">
        <f t="shared" ref="D82:E82" si="29">D83</f>
        <v>1662.8</v>
      </c>
      <c r="E82" s="16">
        <f t="shared" si="29"/>
        <v>1729.4</v>
      </c>
    </row>
    <row r="83" spans="1:8" ht="30" x14ac:dyDescent="0.25">
      <c r="A83" s="14" t="s">
        <v>203</v>
      </c>
      <c r="B83" s="21" t="s">
        <v>88</v>
      </c>
      <c r="C83" s="16">
        <v>1597.3</v>
      </c>
      <c r="D83" s="16">
        <v>1662.8</v>
      </c>
      <c r="E83" s="16">
        <v>1729.4</v>
      </c>
    </row>
    <row r="84" spans="1:8" ht="28.5" x14ac:dyDescent="0.25">
      <c r="A84" s="10" t="s">
        <v>204</v>
      </c>
      <c r="B84" s="11" t="s">
        <v>89</v>
      </c>
      <c r="C84" s="12">
        <f>C85+C88</f>
        <v>8643</v>
      </c>
      <c r="D84" s="12">
        <f>D85+D88</f>
        <v>8643</v>
      </c>
      <c r="E84" s="12">
        <f>E85+E88</f>
        <v>8643</v>
      </c>
    </row>
    <row r="85" spans="1:8" ht="75" x14ac:dyDescent="0.25">
      <c r="A85" s="14" t="s">
        <v>90</v>
      </c>
      <c r="B85" s="15" t="s">
        <v>91</v>
      </c>
      <c r="C85" s="16">
        <f>C86</f>
        <v>1500</v>
      </c>
      <c r="D85" s="16">
        <f t="shared" ref="D85:E86" si="30">D86</f>
        <v>1500</v>
      </c>
      <c r="E85" s="16">
        <f t="shared" si="30"/>
        <v>1500</v>
      </c>
    </row>
    <row r="86" spans="1:8" ht="91.5" customHeight="1" x14ac:dyDescent="0.25">
      <c r="A86" s="14" t="s">
        <v>92</v>
      </c>
      <c r="B86" s="15" t="s">
        <v>93</v>
      </c>
      <c r="C86" s="16">
        <f>C87</f>
        <v>1500</v>
      </c>
      <c r="D86" s="16">
        <f t="shared" si="30"/>
        <v>1500</v>
      </c>
      <c r="E86" s="16">
        <f t="shared" si="30"/>
        <v>1500</v>
      </c>
    </row>
    <row r="87" spans="1:8" ht="90" x14ac:dyDescent="0.25">
      <c r="A87" s="14" t="s">
        <v>94</v>
      </c>
      <c r="B87" s="15" t="s">
        <v>95</v>
      </c>
      <c r="C87" s="16">
        <v>1500</v>
      </c>
      <c r="D87" s="16">
        <v>1500</v>
      </c>
      <c r="E87" s="16">
        <v>1500</v>
      </c>
    </row>
    <row r="88" spans="1:8" ht="75" x14ac:dyDescent="0.25">
      <c r="A88" s="14" t="s">
        <v>96</v>
      </c>
      <c r="B88" s="15" t="s">
        <v>97</v>
      </c>
      <c r="C88" s="16">
        <f>C89+C91</f>
        <v>7143</v>
      </c>
      <c r="D88" s="16">
        <f t="shared" ref="D88:E88" si="31">D89+D91</f>
        <v>7143</v>
      </c>
      <c r="E88" s="16">
        <f t="shared" si="31"/>
        <v>7143</v>
      </c>
    </row>
    <row r="89" spans="1:8" ht="30" x14ac:dyDescent="0.25">
      <c r="A89" s="14" t="s">
        <v>98</v>
      </c>
      <c r="B89" s="21" t="s">
        <v>99</v>
      </c>
      <c r="C89" s="16">
        <f>C90</f>
        <v>7043</v>
      </c>
      <c r="D89" s="16">
        <f t="shared" ref="D89:E89" si="32">D90</f>
        <v>7043</v>
      </c>
      <c r="E89" s="16">
        <f t="shared" si="32"/>
        <v>7043</v>
      </c>
    </row>
    <row r="90" spans="1:8" ht="45" x14ac:dyDescent="0.25">
      <c r="A90" s="14" t="s">
        <v>100</v>
      </c>
      <c r="B90" s="21" t="s">
        <v>101</v>
      </c>
      <c r="C90" s="16">
        <v>7043</v>
      </c>
      <c r="D90" s="16">
        <v>7043</v>
      </c>
      <c r="E90" s="16">
        <v>7043</v>
      </c>
    </row>
    <row r="91" spans="1:8" ht="45" x14ac:dyDescent="0.25">
      <c r="A91" s="14" t="s">
        <v>102</v>
      </c>
      <c r="B91" s="21" t="s">
        <v>103</v>
      </c>
      <c r="C91" s="16">
        <f>C92</f>
        <v>100</v>
      </c>
      <c r="D91" s="16">
        <f t="shared" ref="D91:E91" si="33">D92</f>
        <v>100</v>
      </c>
      <c r="E91" s="16">
        <f t="shared" si="33"/>
        <v>100</v>
      </c>
    </row>
    <row r="92" spans="1:8" ht="51" customHeight="1" x14ac:dyDescent="0.25">
      <c r="A92" s="14" t="s">
        <v>104</v>
      </c>
      <c r="B92" s="21" t="s">
        <v>105</v>
      </c>
      <c r="C92" s="16">
        <v>100</v>
      </c>
      <c r="D92" s="16">
        <v>100</v>
      </c>
      <c r="E92" s="16">
        <v>100</v>
      </c>
    </row>
    <row r="93" spans="1:8" s="5" customFormat="1" x14ac:dyDescent="0.25">
      <c r="A93" s="23" t="s">
        <v>205</v>
      </c>
      <c r="B93" s="24" t="s">
        <v>106</v>
      </c>
      <c r="C93" s="13">
        <f>SUM(C94:C108)</f>
        <v>491.09999999999997</v>
      </c>
      <c r="D93" s="13">
        <f>SUM(D94:D108)</f>
        <v>499.29999999999995</v>
      </c>
      <c r="E93" s="13">
        <f>SUM(E94:E108)</f>
        <v>507.59999999999997</v>
      </c>
    </row>
    <row r="94" spans="1:8" ht="120" x14ac:dyDescent="0.25">
      <c r="A94" s="19" t="s">
        <v>107</v>
      </c>
      <c r="B94" s="20" t="s">
        <v>108</v>
      </c>
      <c r="C94" s="16">
        <v>6.5</v>
      </c>
      <c r="D94" s="16">
        <v>6.5</v>
      </c>
      <c r="E94" s="16">
        <v>6.5</v>
      </c>
      <c r="F94" s="3"/>
      <c r="G94" s="3"/>
      <c r="H94" s="3"/>
    </row>
    <row r="95" spans="1:8" ht="103.5" customHeight="1" x14ac:dyDescent="0.25">
      <c r="A95" s="19" t="s">
        <v>230</v>
      </c>
      <c r="B95" s="20" t="s">
        <v>231</v>
      </c>
      <c r="C95" s="16">
        <f>9+5</f>
        <v>14</v>
      </c>
      <c r="D95" s="16">
        <f t="shared" ref="D95:E95" si="34">9+5</f>
        <v>14</v>
      </c>
      <c r="E95" s="16">
        <f t="shared" si="34"/>
        <v>14</v>
      </c>
      <c r="F95" s="3"/>
      <c r="G95" s="3"/>
      <c r="H95" s="3"/>
    </row>
    <row r="96" spans="1:8" ht="105" x14ac:dyDescent="0.25">
      <c r="A96" s="19" t="s">
        <v>109</v>
      </c>
      <c r="B96" s="20" t="s">
        <v>110</v>
      </c>
      <c r="C96" s="16">
        <v>2</v>
      </c>
      <c r="D96" s="16">
        <v>2</v>
      </c>
      <c r="E96" s="16">
        <v>2</v>
      </c>
    </row>
    <row r="97" spans="1:7" ht="90" x14ac:dyDescent="0.25">
      <c r="A97" s="19" t="s">
        <v>232</v>
      </c>
      <c r="B97" s="20" t="s">
        <v>233</v>
      </c>
      <c r="C97" s="16">
        <v>0.1</v>
      </c>
      <c r="D97" s="16">
        <v>0.1</v>
      </c>
      <c r="E97" s="16">
        <v>0.1</v>
      </c>
    </row>
    <row r="98" spans="1:7" ht="105" x14ac:dyDescent="0.25">
      <c r="A98" s="19" t="s">
        <v>111</v>
      </c>
      <c r="B98" s="20" t="s">
        <v>112</v>
      </c>
      <c r="C98" s="16">
        <v>6</v>
      </c>
      <c r="D98" s="16">
        <v>6</v>
      </c>
      <c r="E98" s="16">
        <v>6</v>
      </c>
    </row>
    <row r="99" spans="1:7" ht="91.5" customHeight="1" x14ac:dyDescent="0.25">
      <c r="A99" s="19" t="s">
        <v>236</v>
      </c>
      <c r="B99" s="20" t="s">
        <v>237</v>
      </c>
      <c r="C99" s="16">
        <v>2</v>
      </c>
      <c r="D99" s="16">
        <v>2</v>
      </c>
      <c r="E99" s="16">
        <v>2</v>
      </c>
    </row>
    <row r="100" spans="1:7" ht="150.75" customHeight="1" x14ac:dyDescent="0.25">
      <c r="A100" s="19" t="s">
        <v>113</v>
      </c>
      <c r="B100" s="20" t="s">
        <v>114</v>
      </c>
      <c r="C100" s="16">
        <v>0.7</v>
      </c>
      <c r="D100" s="16">
        <v>0.7</v>
      </c>
      <c r="E100" s="16">
        <v>0.7</v>
      </c>
    </row>
    <row r="101" spans="1:7" ht="97.5" customHeight="1" x14ac:dyDescent="0.25">
      <c r="A101" s="19" t="s">
        <v>234</v>
      </c>
      <c r="B101" s="20" t="s">
        <v>235</v>
      </c>
      <c r="C101" s="16">
        <v>0.5</v>
      </c>
      <c r="D101" s="16">
        <v>0.5</v>
      </c>
      <c r="E101" s="16">
        <v>0.5</v>
      </c>
    </row>
    <row r="102" spans="1:7" ht="81" customHeight="1" x14ac:dyDescent="0.25">
      <c r="A102" s="19" t="s">
        <v>238</v>
      </c>
      <c r="B102" s="20" t="s">
        <v>239</v>
      </c>
      <c r="C102" s="16">
        <v>1.1000000000000001</v>
      </c>
      <c r="D102" s="16">
        <v>1.1000000000000001</v>
      </c>
      <c r="E102" s="16">
        <v>1.1000000000000001</v>
      </c>
    </row>
    <row r="103" spans="1:7" ht="105" x14ac:dyDescent="0.25">
      <c r="A103" s="19" t="s">
        <v>115</v>
      </c>
      <c r="B103" s="20" t="s">
        <v>116</v>
      </c>
      <c r="C103" s="16">
        <f>8.7+11.3</f>
        <v>20</v>
      </c>
      <c r="D103" s="16">
        <f t="shared" ref="D103:E103" si="35">8.7+11.3</f>
        <v>20</v>
      </c>
      <c r="E103" s="16">
        <f t="shared" si="35"/>
        <v>20</v>
      </c>
    </row>
    <row r="104" spans="1:7" ht="45" x14ac:dyDescent="0.25">
      <c r="A104" s="19" t="s">
        <v>240</v>
      </c>
      <c r="B104" s="20" t="s">
        <v>241</v>
      </c>
      <c r="C104" s="16">
        <f>188+48</f>
        <v>236</v>
      </c>
      <c r="D104" s="16">
        <f>196.2+48</f>
        <v>244.2</v>
      </c>
      <c r="E104" s="16">
        <f>204.5+48</f>
        <v>252.5</v>
      </c>
    </row>
    <row r="105" spans="1:7" ht="69.75" customHeight="1" x14ac:dyDescent="0.25">
      <c r="A105" s="19" t="s">
        <v>245</v>
      </c>
      <c r="B105" s="20" t="s">
        <v>244</v>
      </c>
      <c r="C105" s="16">
        <v>7</v>
      </c>
      <c r="D105" s="16">
        <v>7</v>
      </c>
      <c r="E105" s="16">
        <v>7</v>
      </c>
      <c r="G105" s="3"/>
    </row>
    <row r="106" spans="1:7" ht="66.75" customHeight="1" x14ac:dyDescent="0.25">
      <c r="A106" s="19" t="s">
        <v>246</v>
      </c>
      <c r="B106" s="20" t="s">
        <v>247</v>
      </c>
      <c r="C106" s="16">
        <v>5.2</v>
      </c>
      <c r="D106" s="16">
        <v>5.2</v>
      </c>
      <c r="E106" s="16">
        <v>5.2</v>
      </c>
    </row>
    <row r="107" spans="1:7" ht="93.75" customHeight="1" x14ac:dyDescent="0.25">
      <c r="A107" s="19" t="s">
        <v>242</v>
      </c>
      <c r="B107" s="20" t="s">
        <v>243</v>
      </c>
      <c r="C107" s="16">
        <v>140</v>
      </c>
      <c r="D107" s="16">
        <v>140</v>
      </c>
      <c r="E107" s="16">
        <v>140</v>
      </c>
    </row>
    <row r="108" spans="1:7" ht="105" x14ac:dyDescent="0.25">
      <c r="A108" s="19" t="s">
        <v>117</v>
      </c>
      <c r="B108" s="20" t="s">
        <v>118</v>
      </c>
      <c r="C108" s="16">
        <v>50</v>
      </c>
      <c r="D108" s="16">
        <v>50</v>
      </c>
      <c r="E108" s="16">
        <v>50</v>
      </c>
    </row>
    <row r="109" spans="1:7" x14ac:dyDescent="0.25">
      <c r="A109" s="23" t="s">
        <v>211</v>
      </c>
      <c r="B109" s="24" t="s">
        <v>119</v>
      </c>
      <c r="C109" s="12">
        <f>C110</f>
        <v>1314701.07</v>
      </c>
      <c r="D109" s="12">
        <f t="shared" ref="D109:E109" si="36">D110</f>
        <v>1197509.6770000001</v>
      </c>
      <c r="E109" s="12">
        <f t="shared" si="36"/>
        <v>1047867.367</v>
      </c>
    </row>
    <row r="110" spans="1:7" ht="28.5" x14ac:dyDescent="0.25">
      <c r="A110" s="23" t="s">
        <v>206</v>
      </c>
      <c r="B110" s="24" t="s">
        <v>120</v>
      </c>
      <c r="C110" s="12">
        <f>C111+C118+C160+C183</f>
        <v>1314701.07</v>
      </c>
      <c r="D110" s="12">
        <f t="shared" ref="D110:E110" si="37">D111+D118+D160+D183</f>
        <v>1197509.6770000001</v>
      </c>
      <c r="E110" s="12">
        <f t="shared" si="37"/>
        <v>1047867.367</v>
      </c>
      <c r="G110" s="3"/>
    </row>
    <row r="111" spans="1:7" ht="28.5" x14ac:dyDescent="0.25">
      <c r="A111" s="23" t="s">
        <v>207</v>
      </c>
      <c r="B111" s="24" t="s">
        <v>121</v>
      </c>
      <c r="C111" s="12">
        <f>C112+C114+C116</f>
        <v>546215.4</v>
      </c>
      <c r="D111" s="12">
        <f t="shared" ref="D111:E111" si="38">D112+D114+D116</f>
        <v>426653.4</v>
      </c>
      <c r="E111" s="12">
        <f t="shared" si="38"/>
        <v>343996.4</v>
      </c>
    </row>
    <row r="112" spans="1:7" x14ac:dyDescent="0.25">
      <c r="A112" s="19" t="s">
        <v>208</v>
      </c>
      <c r="B112" s="20" t="s">
        <v>122</v>
      </c>
      <c r="C112" s="16">
        <f>C113</f>
        <v>516604</v>
      </c>
      <c r="D112" s="16">
        <f t="shared" ref="D112:E112" si="39">D113</f>
        <v>413283</v>
      </c>
      <c r="E112" s="16">
        <f t="shared" si="39"/>
        <v>330626</v>
      </c>
    </row>
    <row r="113" spans="1:9" ht="45" x14ac:dyDescent="0.25">
      <c r="A113" s="19" t="s">
        <v>330</v>
      </c>
      <c r="B113" s="20" t="s">
        <v>123</v>
      </c>
      <c r="C113" s="16">
        <v>516604</v>
      </c>
      <c r="D113" s="16">
        <v>413283</v>
      </c>
      <c r="E113" s="16">
        <v>330626</v>
      </c>
    </row>
    <row r="114" spans="1:9" ht="30" x14ac:dyDescent="0.25">
      <c r="A114" s="19" t="s">
        <v>209</v>
      </c>
      <c r="B114" s="20" t="s">
        <v>124</v>
      </c>
      <c r="C114" s="16">
        <f>SUM(C115:C115)</f>
        <v>16241</v>
      </c>
      <c r="D114" s="16">
        <f>SUM(D115:D115)</f>
        <v>0</v>
      </c>
      <c r="E114" s="16">
        <f>SUM(E115:E115)</f>
        <v>0</v>
      </c>
    </row>
    <row r="115" spans="1:9" ht="36.75" customHeight="1" x14ac:dyDescent="0.25">
      <c r="A115" s="19" t="s">
        <v>331</v>
      </c>
      <c r="B115" s="20" t="s">
        <v>248</v>
      </c>
      <c r="C115" s="16">
        <v>16241</v>
      </c>
      <c r="D115" s="16">
        <v>0</v>
      </c>
      <c r="E115" s="16">
        <v>0</v>
      </c>
    </row>
    <row r="116" spans="1:9" ht="42.75" customHeight="1" x14ac:dyDescent="0.25">
      <c r="A116" s="19" t="s">
        <v>250</v>
      </c>
      <c r="B116" s="20" t="s">
        <v>251</v>
      </c>
      <c r="C116" s="16">
        <f>C117</f>
        <v>13370.4</v>
      </c>
      <c r="D116" s="16">
        <f t="shared" ref="D116:E116" si="40">D117</f>
        <v>13370.4</v>
      </c>
      <c r="E116" s="16">
        <f t="shared" si="40"/>
        <v>13370.4</v>
      </c>
    </row>
    <row r="117" spans="1:9" s="5" customFormat="1" ht="45.75" customHeight="1" x14ac:dyDescent="0.25">
      <c r="A117" s="19" t="s">
        <v>332</v>
      </c>
      <c r="B117" s="20" t="s">
        <v>333</v>
      </c>
      <c r="C117" s="17">
        <v>13370.4</v>
      </c>
      <c r="D117" s="17">
        <v>13370.4</v>
      </c>
      <c r="E117" s="17">
        <v>13370.4</v>
      </c>
    </row>
    <row r="118" spans="1:9" s="5" customFormat="1" ht="31.5" customHeight="1" x14ac:dyDescent="0.25">
      <c r="A118" s="23" t="s">
        <v>210</v>
      </c>
      <c r="B118" s="24" t="s">
        <v>125</v>
      </c>
      <c r="C118" s="13">
        <f>C119+C121+C123+C125+C127+C129+C131+C135+C139+C141+C133+C137</f>
        <v>328537.27</v>
      </c>
      <c r="D118" s="13">
        <f t="shared" ref="D118:E118" si="41">D119+D121+D123+D125+D127+D129+D131+D135+D139+D141+D133+D137</f>
        <v>309371.04200000002</v>
      </c>
      <c r="E118" s="13">
        <f t="shared" si="41"/>
        <v>216397.56699999998</v>
      </c>
    </row>
    <row r="119" spans="1:9" ht="30" customHeight="1" x14ac:dyDescent="0.25">
      <c r="A119" s="19" t="s">
        <v>252</v>
      </c>
      <c r="B119" s="20" t="s">
        <v>253</v>
      </c>
      <c r="C119" s="16">
        <f>C120</f>
        <v>38209.9</v>
      </c>
      <c r="D119" s="17">
        <f t="shared" ref="D119:E119" si="42">D120</f>
        <v>108635.8</v>
      </c>
      <c r="E119" s="16">
        <f t="shared" si="42"/>
        <v>23734.799999999999</v>
      </c>
      <c r="F119" s="30"/>
      <c r="G119" s="30"/>
      <c r="H119" s="30"/>
    </row>
    <row r="120" spans="1:9" ht="36.75" customHeight="1" x14ac:dyDescent="0.25">
      <c r="A120" s="19" t="s">
        <v>254</v>
      </c>
      <c r="B120" s="20" t="s">
        <v>255</v>
      </c>
      <c r="C120" s="16">
        <v>38209.9</v>
      </c>
      <c r="D120" s="17">
        <f>58425+50210.8</f>
        <v>108635.8</v>
      </c>
      <c r="E120" s="16">
        <v>23734.799999999999</v>
      </c>
    </row>
    <row r="121" spans="1:9" ht="87" customHeight="1" x14ac:dyDescent="0.25">
      <c r="A121" s="19" t="s">
        <v>349</v>
      </c>
      <c r="B121" s="20" t="s">
        <v>350</v>
      </c>
      <c r="C121" s="16">
        <f>C122</f>
        <v>0</v>
      </c>
      <c r="D121" s="17">
        <f t="shared" ref="D121:E121" si="43">D122</f>
        <v>9530.7999999999993</v>
      </c>
      <c r="E121" s="16">
        <f t="shared" si="43"/>
        <v>9530.7999999999993</v>
      </c>
    </row>
    <row r="122" spans="1:9" ht="96" customHeight="1" x14ac:dyDescent="0.25">
      <c r="A122" s="19" t="s">
        <v>345</v>
      </c>
      <c r="B122" s="20" t="s">
        <v>346</v>
      </c>
      <c r="C122" s="17">
        <v>0</v>
      </c>
      <c r="D122" s="17">
        <v>9530.7999999999993</v>
      </c>
      <c r="E122" s="17">
        <v>9530.7999999999993</v>
      </c>
    </row>
    <row r="123" spans="1:9" ht="52.5" customHeight="1" x14ac:dyDescent="0.25">
      <c r="A123" s="19" t="s">
        <v>126</v>
      </c>
      <c r="B123" s="20" t="s">
        <v>127</v>
      </c>
      <c r="C123" s="16">
        <f>C124</f>
        <v>13408.7</v>
      </c>
      <c r="D123" s="17">
        <f t="shared" ref="D123:E123" si="44">D124</f>
        <v>12074.7</v>
      </c>
      <c r="E123" s="16">
        <f t="shared" si="44"/>
        <v>11380.8</v>
      </c>
    </row>
    <row r="124" spans="1:9" ht="57" customHeight="1" x14ac:dyDescent="0.25">
      <c r="A124" s="19" t="s">
        <v>128</v>
      </c>
      <c r="B124" s="20" t="s">
        <v>129</v>
      </c>
      <c r="C124" s="16">
        <v>13408.7</v>
      </c>
      <c r="D124" s="17">
        <v>12074.7</v>
      </c>
      <c r="E124" s="16">
        <v>11380.8</v>
      </c>
    </row>
    <row r="125" spans="1:9" ht="45" x14ac:dyDescent="0.25">
      <c r="A125" s="19" t="s">
        <v>130</v>
      </c>
      <c r="B125" s="20" t="s">
        <v>131</v>
      </c>
      <c r="C125" s="16">
        <f>C126</f>
        <v>0</v>
      </c>
      <c r="D125" s="17">
        <f t="shared" ref="D125:E125" si="45">D126</f>
        <v>6725.1</v>
      </c>
      <c r="E125" s="16">
        <f t="shared" si="45"/>
        <v>16608.400000000001</v>
      </c>
      <c r="G125" s="3"/>
      <c r="H125" s="3"/>
      <c r="I125" s="3"/>
    </row>
    <row r="126" spans="1:9" ht="60" x14ac:dyDescent="0.25">
      <c r="A126" s="19" t="s">
        <v>132</v>
      </c>
      <c r="B126" s="20" t="s">
        <v>133</v>
      </c>
      <c r="C126" s="16">
        <v>0</v>
      </c>
      <c r="D126" s="17">
        <v>6725.1</v>
      </c>
      <c r="E126" s="16">
        <v>16608.400000000001</v>
      </c>
      <c r="G126" s="3"/>
      <c r="H126" s="3"/>
    </row>
    <row r="127" spans="1:9" ht="30" x14ac:dyDescent="0.25">
      <c r="A127" s="19" t="s">
        <v>256</v>
      </c>
      <c r="B127" s="20" t="s">
        <v>257</v>
      </c>
      <c r="C127" s="16">
        <f>C128</f>
        <v>2960.2</v>
      </c>
      <c r="D127" s="17">
        <f t="shared" ref="D127:E127" si="46">D128</f>
        <v>3288.8</v>
      </c>
      <c r="E127" s="16">
        <f t="shared" si="46"/>
        <v>3675.3</v>
      </c>
    </row>
    <row r="128" spans="1:9" ht="30" x14ac:dyDescent="0.25">
      <c r="A128" s="19" t="s">
        <v>258</v>
      </c>
      <c r="B128" s="20" t="s">
        <v>259</v>
      </c>
      <c r="C128" s="16">
        <v>2960.2</v>
      </c>
      <c r="D128" s="17">
        <v>3288.8</v>
      </c>
      <c r="E128" s="16">
        <v>3675.3</v>
      </c>
      <c r="F128" s="3"/>
      <c r="G128" s="3"/>
      <c r="H128" s="3"/>
    </row>
    <row r="129" spans="1:5" x14ac:dyDescent="0.25">
      <c r="A129" s="19" t="s">
        <v>134</v>
      </c>
      <c r="B129" s="20" t="s">
        <v>135</v>
      </c>
      <c r="C129" s="16">
        <f>C130</f>
        <v>124.8</v>
      </c>
      <c r="D129" s="17">
        <f t="shared" ref="D129:E129" si="47">D130</f>
        <v>125</v>
      </c>
      <c r="E129" s="16">
        <f t="shared" si="47"/>
        <v>123.7</v>
      </c>
    </row>
    <row r="130" spans="1:5" ht="30" x14ac:dyDescent="0.25">
      <c r="A130" s="19" t="s">
        <v>136</v>
      </c>
      <c r="B130" s="20" t="s">
        <v>137</v>
      </c>
      <c r="C130" s="16">
        <v>124.8</v>
      </c>
      <c r="D130" s="17">
        <v>125</v>
      </c>
      <c r="E130" s="16">
        <v>123.7</v>
      </c>
    </row>
    <row r="131" spans="1:5" ht="60" x14ac:dyDescent="0.25">
      <c r="A131" s="19" t="s">
        <v>260</v>
      </c>
      <c r="B131" s="20" t="s">
        <v>261</v>
      </c>
      <c r="C131" s="16">
        <f>C132</f>
        <v>180.1</v>
      </c>
      <c r="D131" s="17">
        <f t="shared" ref="D131:E133" si="48">D132</f>
        <v>0</v>
      </c>
      <c r="E131" s="16">
        <f t="shared" si="48"/>
        <v>0</v>
      </c>
    </row>
    <row r="132" spans="1:5" ht="72.75" customHeight="1" x14ac:dyDescent="0.25">
      <c r="A132" s="19" t="s">
        <v>262</v>
      </c>
      <c r="B132" s="20" t="s">
        <v>263</v>
      </c>
      <c r="C132" s="17">
        <v>180.1</v>
      </c>
      <c r="D132" s="17">
        <v>0</v>
      </c>
      <c r="E132" s="17">
        <v>0</v>
      </c>
    </row>
    <row r="133" spans="1:5" ht="33" customHeight="1" x14ac:dyDescent="0.25">
      <c r="A133" s="19" t="s">
        <v>357</v>
      </c>
      <c r="B133" s="20" t="s">
        <v>358</v>
      </c>
      <c r="C133" s="16">
        <f>C134</f>
        <v>11150.1</v>
      </c>
      <c r="D133" s="17">
        <f t="shared" si="48"/>
        <v>10713.9</v>
      </c>
      <c r="E133" s="16">
        <f t="shared" si="48"/>
        <v>10286.799999999999</v>
      </c>
    </row>
    <row r="134" spans="1:5" ht="34.5" customHeight="1" x14ac:dyDescent="0.25">
      <c r="A134" s="19" t="s">
        <v>355</v>
      </c>
      <c r="B134" s="20" t="s">
        <v>356</v>
      </c>
      <c r="C134" s="17">
        <v>11150.1</v>
      </c>
      <c r="D134" s="17">
        <v>10713.9</v>
      </c>
      <c r="E134" s="17">
        <v>10286.799999999999</v>
      </c>
    </row>
    <row r="135" spans="1:5" ht="30" x14ac:dyDescent="0.25">
      <c r="A135" s="19" t="s">
        <v>351</v>
      </c>
      <c r="B135" s="20" t="s">
        <v>352</v>
      </c>
      <c r="C135" s="16">
        <f>C136</f>
        <v>2999.5</v>
      </c>
      <c r="D135" s="17">
        <f t="shared" ref="D135:E137" si="49">D136</f>
        <v>2100</v>
      </c>
      <c r="E135" s="16">
        <f t="shared" si="49"/>
        <v>2100</v>
      </c>
    </row>
    <row r="136" spans="1:5" ht="30" customHeight="1" x14ac:dyDescent="0.25">
      <c r="A136" s="19" t="s">
        <v>338</v>
      </c>
      <c r="B136" s="20" t="s">
        <v>337</v>
      </c>
      <c r="C136" s="16">
        <v>2999.5</v>
      </c>
      <c r="D136" s="17">
        <v>2100</v>
      </c>
      <c r="E136" s="16">
        <v>2100</v>
      </c>
    </row>
    <row r="137" spans="1:5" ht="30" customHeight="1" x14ac:dyDescent="0.25">
      <c r="A137" s="19" t="s">
        <v>359</v>
      </c>
      <c r="B137" s="20" t="s">
        <v>361</v>
      </c>
      <c r="C137" s="16">
        <f>C138</f>
        <v>94313.1</v>
      </c>
      <c r="D137" s="17">
        <f t="shared" si="49"/>
        <v>0</v>
      </c>
      <c r="E137" s="16">
        <f t="shared" si="49"/>
        <v>0</v>
      </c>
    </row>
    <row r="138" spans="1:5" ht="30" customHeight="1" x14ac:dyDescent="0.25">
      <c r="A138" s="19" t="s">
        <v>360</v>
      </c>
      <c r="B138" s="20" t="s">
        <v>362</v>
      </c>
      <c r="C138" s="16">
        <v>94313.1</v>
      </c>
      <c r="D138" s="17">
        <v>0</v>
      </c>
      <c r="E138" s="16">
        <v>0</v>
      </c>
    </row>
    <row r="139" spans="1:5" ht="30.75" customHeight="1" x14ac:dyDescent="0.25">
      <c r="A139" s="19" t="s">
        <v>264</v>
      </c>
      <c r="B139" s="20" t="s">
        <v>265</v>
      </c>
      <c r="C139" s="16">
        <f>C140</f>
        <v>0</v>
      </c>
      <c r="D139" s="17">
        <f t="shared" ref="D139:E139" si="50">D140</f>
        <v>18000</v>
      </c>
      <c r="E139" s="16">
        <f t="shared" si="50"/>
        <v>0</v>
      </c>
    </row>
    <row r="140" spans="1:5" ht="45" x14ac:dyDescent="0.25">
      <c r="A140" s="19" t="s">
        <v>266</v>
      </c>
      <c r="B140" s="20" t="s">
        <v>267</v>
      </c>
      <c r="C140" s="16">
        <v>0</v>
      </c>
      <c r="D140" s="17">
        <f>6000+12000</f>
        <v>18000</v>
      </c>
      <c r="E140" s="16">
        <v>0</v>
      </c>
    </row>
    <row r="141" spans="1:5" x14ac:dyDescent="0.25">
      <c r="A141" s="19" t="s">
        <v>272</v>
      </c>
      <c r="B141" s="20" t="s">
        <v>138</v>
      </c>
      <c r="C141" s="16">
        <f>SUM(C142:C159)</f>
        <v>165190.87</v>
      </c>
      <c r="D141" s="17">
        <f>SUM(D142:D159)</f>
        <v>138176.94200000001</v>
      </c>
      <c r="E141" s="16">
        <f>SUM(E142:E159)</f>
        <v>138956.967</v>
      </c>
    </row>
    <row r="142" spans="1:5" ht="120" x14ac:dyDescent="0.25">
      <c r="A142" s="19" t="s">
        <v>348</v>
      </c>
      <c r="B142" s="20" t="s">
        <v>347</v>
      </c>
      <c r="C142" s="17">
        <v>0</v>
      </c>
      <c r="D142" s="17">
        <v>6831.1</v>
      </c>
      <c r="E142" s="17">
        <v>6831.1</v>
      </c>
    </row>
    <row r="143" spans="1:5" ht="75" x14ac:dyDescent="0.25">
      <c r="A143" s="19" t="s">
        <v>273</v>
      </c>
      <c r="B143" s="20" t="s">
        <v>268</v>
      </c>
      <c r="C143" s="16">
        <v>3787.2</v>
      </c>
      <c r="D143" s="17">
        <v>800</v>
      </c>
      <c r="E143" s="16">
        <v>850</v>
      </c>
    </row>
    <row r="144" spans="1:5" ht="90" x14ac:dyDescent="0.25">
      <c r="A144" s="19" t="s">
        <v>274</v>
      </c>
      <c r="B144" s="20" t="s">
        <v>269</v>
      </c>
      <c r="C144" s="16">
        <v>49098.8</v>
      </c>
      <c r="D144" s="17">
        <v>51265.599999999999</v>
      </c>
      <c r="E144" s="16">
        <v>55269.1</v>
      </c>
    </row>
    <row r="145" spans="1:7" ht="60" x14ac:dyDescent="0.25">
      <c r="A145" s="19" t="s">
        <v>270</v>
      </c>
      <c r="B145" s="20" t="s">
        <v>278</v>
      </c>
      <c r="C145" s="16">
        <v>11208.1</v>
      </c>
      <c r="D145" s="17">
        <v>0</v>
      </c>
      <c r="E145" s="16">
        <v>0</v>
      </c>
    </row>
    <row r="146" spans="1:7" ht="45" x14ac:dyDescent="0.25">
      <c r="A146" s="19" t="s">
        <v>275</v>
      </c>
      <c r="B146" s="20" t="s">
        <v>271</v>
      </c>
      <c r="C146" s="16">
        <v>2921.27</v>
      </c>
      <c r="D146" s="17">
        <v>5978.1419999999998</v>
      </c>
      <c r="E146" s="16">
        <v>10911.566999999999</v>
      </c>
    </row>
    <row r="147" spans="1:7" ht="69" customHeight="1" x14ac:dyDescent="0.25">
      <c r="A147" s="19" t="s">
        <v>276</v>
      </c>
      <c r="B147" s="20" t="s">
        <v>334</v>
      </c>
      <c r="C147" s="16">
        <v>0</v>
      </c>
      <c r="D147" s="17">
        <v>0</v>
      </c>
      <c r="E147" s="16">
        <v>143</v>
      </c>
    </row>
    <row r="148" spans="1:7" ht="75" x14ac:dyDescent="0.25">
      <c r="A148" s="19" t="s">
        <v>277</v>
      </c>
      <c r="B148" s="20" t="s">
        <v>335</v>
      </c>
      <c r="C148" s="16">
        <v>3888.9</v>
      </c>
      <c r="D148" s="17">
        <v>0</v>
      </c>
      <c r="E148" s="16">
        <v>0</v>
      </c>
    </row>
    <row r="149" spans="1:7" ht="45" x14ac:dyDescent="0.25">
      <c r="A149" s="19" t="s">
        <v>279</v>
      </c>
      <c r="B149" s="20" t="s">
        <v>336</v>
      </c>
      <c r="C149" s="16">
        <v>17243</v>
      </c>
      <c r="D149" s="17">
        <v>21725</v>
      </c>
      <c r="E149" s="16">
        <v>18275</v>
      </c>
    </row>
    <row r="150" spans="1:7" ht="60" x14ac:dyDescent="0.25">
      <c r="A150" s="19" t="s">
        <v>280</v>
      </c>
      <c r="B150" s="20" t="s">
        <v>290</v>
      </c>
      <c r="C150" s="16">
        <v>135.4</v>
      </c>
      <c r="D150" s="17">
        <v>65</v>
      </c>
      <c r="E150" s="16">
        <v>65</v>
      </c>
    </row>
    <row r="151" spans="1:7" ht="60" x14ac:dyDescent="0.25">
      <c r="A151" s="19" t="s">
        <v>281</v>
      </c>
      <c r="B151" s="20" t="s">
        <v>282</v>
      </c>
      <c r="C151" s="16">
        <v>100</v>
      </c>
      <c r="D151" s="17">
        <v>0</v>
      </c>
      <c r="E151" s="16">
        <v>0</v>
      </c>
    </row>
    <row r="152" spans="1:7" ht="75" x14ac:dyDescent="0.25">
      <c r="A152" s="19" t="s">
        <v>283</v>
      </c>
      <c r="B152" s="20" t="s">
        <v>284</v>
      </c>
      <c r="C152" s="16">
        <v>6000</v>
      </c>
      <c r="D152" s="17">
        <v>0</v>
      </c>
      <c r="E152" s="16">
        <v>0</v>
      </c>
    </row>
    <row r="153" spans="1:7" ht="45" x14ac:dyDescent="0.25">
      <c r="A153" s="19" t="s">
        <v>285</v>
      </c>
      <c r="B153" s="20" t="s">
        <v>288</v>
      </c>
      <c r="C153" s="16">
        <v>3722.1</v>
      </c>
      <c r="D153" s="17">
        <v>2577.1</v>
      </c>
      <c r="E153" s="16">
        <v>0</v>
      </c>
    </row>
    <row r="154" spans="1:7" ht="60" x14ac:dyDescent="0.25">
      <c r="A154" s="19" t="s">
        <v>286</v>
      </c>
      <c r="B154" s="20" t="s">
        <v>289</v>
      </c>
      <c r="C154" s="16">
        <v>2090</v>
      </c>
      <c r="D154" s="17">
        <v>3120</v>
      </c>
      <c r="E154" s="16">
        <v>0</v>
      </c>
      <c r="F154" s="3"/>
      <c r="G154" s="3"/>
    </row>
    <row r="155" spans="1:7" ht="64.5" customHeight="1" x14ac:dyDescent="0.25">
      <c r="A155" s="19" t="s">
        <v>287</v>
      </c>
      <c r="B155" s="20" t="s">
        <v>293</v>
      </c>
      <c r="C155" s="16">
        <v>45625</v>
      </c>
      <c r="D155" s="17">
        <v>45625</v>
      </c>
      <c r="E155" s="16">
        <v>45625</v>
      </c>
    </row>
    <row r="156" spans="1:7" ht="83.25" customHeight="1" x14ac:dyDescent="0.25">
      <c r="A156" s="19" t="s">
        <v>291</v>
      </c>
      <c r="B156" s="20" t="s">
        <v>292</v>
      </c>
      <c r="C156" s="16">
        <v>18858.099999999999</v>
      </c>
      <c r="D156" s="17">
        <v>0</v>
      </c>
      <c r="E156" s="16">
        <v>0</v>
      </c>
    </row>
    <row r="157" spans="1:7" ht="66" customHeight="1" x14ac:dyDescent="0.25">
      <c r="A157" s="19" t="s">
        <v>340</v>
      </c>
      <c r="B157" s="20" t="s">
        <v>339</v>
      </c>
      <c r="C157" s="17">
        <v>0</v>
      </c>
      <c r="D157" s="17">
        <v>0</v>
      </c>
      <c r="E157" s="17">
        <v>521</v>
      </c>
    </row>
    <row r="158" spans="1:7" s="5" customFormat="1" ht="91.5" customHeight="1" x14ac:dyDescent="0.25">
      <c r="A158" s="19" t="s">
        <v>342</v>
      </c>
      <c r="B158" s="20" t="s">
        <v>341</v>
      </c>
      <c r="C158" s="17">
        <v>190</v>
      </c>
      <c r="D158" s="17">
        <v>190</v>
      </c>
      <c r="E158" s="17">
        <v>466.2</v>
      </c>
    </row>
    <row r="159" spans="1:7" s="5" customFormat="1" ht="105" customHeight="1" x14ac:dyDescent="0.25">
      <c r="A159" s="19" t="s">
        <v>344</v>
      </c>
      <c r="B159" s="20" t="s">
        <v>343</v>
      </c>
      <c r="C159" s="17">
        <v>323</v>
      </c>
      <c r="D159" s="17">
        <v>0</v>
      </c>
      <c r="E159" s="17">
        <v>0</v>
      </c>
    </row>
    <row r="160" spans="1:7" s="5" customFormat="1" ht="28.5" x14ac:dyDescent="0.25">
      <c r="A160" s="23" t="s">
        <v>139</v>
      </c>
      <c r="B160" s="24" t="s">
        <v>140</v>
      </c>
      <c r="C160" s="13">
        <f>C161+C171+C173+C175+C177+C179+C181</f>
        <v>412617.60000000003</v>
      </c>
      <c r="D160" s="13">
        <f>D161+D171+D173+D175+D177+D179+D181</f>
        <v>435500.60000000003</v>
      </c>
      <c r="E160" s="13">
        <f>E161+E171+E173+E175+E177+E179+E181</f>
        <v>462395.8</v>
      </c>
    </row>
    <row r="161" spans="1:5" ht="30" x14ac:dyDescent="0.25">
      <c r="A161" s="19" t="s">
        <v>309</v>
      </c>
      <c r="B161" s="20" t="s">
        <v>141</v>
      </c>
      <c r="C161" s="12">
        <f>SUM(C162:C170)</f>
        <v>372657.10000000003</v>
      </c>
      <c r="D161" s="12">
        <f>SUM(D162:D170)</f>
        <v>385739.4</v>
      </c>
      <c r="E161" s="12">
        <f>SUM(E162:E170)</f>
        <v>407453.2</v>
      </c>
    </row>
    <row r="162" spans="1:5" ht="75" x14ac:dyDescent="0.25">
      <c r="A162" s="19" t="s">
        <v>295</v>
      </c>
      <c r="B162" s="20" t="s">
        <v>294</v>
      </c>
      <c r="C162" s="16">
        <v>1572.3</v>
      </c>
      <c r="D162" s="16">
        <v>1492.3</v>
      </c>
      <c r="E162" s="16">
        <v>1492.3</v>
      </c>
    </row>
    <row r="163" spans="1:5" ht="75" x14ac:dyDescent="0.25">
      <c r="A163" s="19" t="s">
        <v>296</v>
      </c>
      <c r="B163" s="20" t="s">
        <v>297</v>
      </c>
      <c r="C163" s="16">
        <v>722.7</v>
      </c>
      <c r="D163" s="16">
        <v>722.7</v>
      </c>
      <c r="E163" s="16">
        <v>722.7</v>
      </c>
    </row>
    <row r="164" spans="1:5" ht="90" x14ac:dyDescent="0.25">
      <c r="A164" s="19" t="s">
        <v>298</v>
      </c>
      <c r="B164" s="20" t="s">
        <v>299</v>
      </c>
      <c r="C164" s="16">
        <v>3005.5</v>
      </c>
      <c r="D164" s="16">
        <v>3004.7</v>
      </c>
      <c r="E164" s="16">
        <v>3004.7</v>
      </c>
    </row>
    <row r="165" spans="1:5" ht="75" x14ac:dyDescent="0.25">
      <c r="A165" s="19" t="s">
        <v>302</v>
      </c>
      <c r="B165" s="20" t="s">
        <v>300</v>
      </c>
      <c r="C165" s="16">
        <v>182</v>
      </c>
      <c r="D165" s="16">
        <v>174.1</v>
      </c>
      <c r="E165" s="16">
        <v>267.89999999999998</v>
      </c>
    </row>
    <row r="166" spans="1:5" ht="60" x14ac:dyDescent="0.25">
      <c r="A166" s="19" t="s">
        <v>303</v>
      </c>
      <c r="B166" s="20" t="s">
        <v>301</v>
      </c>
      <c r="C166" s="16">
        <v>286.7</v>
      </c>
      <c r="D166" s="16">
        <v>286.7</v>
      </c>
      <c r="E166" s="16">
        <v>286.7</v>
      </c>
    </row>
    <row r="167" spans="1:5" ht="150" x14ac:dyDescent="0.25">
      <c r="A167" s="19" t="s">
        <v>304</v>
      </c>
      <c r="B167" s="20" t="s">
        <v>305</v>
      </c>
      <c r="C167" s="17">
        <v>11478.2</v>
      </c>
      <c r="D167" s="17">
        <v>11478.2</v>
      </c>
      <c r="E167" s="17">
        <v>11478.2</v>
      </c>
    </row>
    <row r="168" spans="1:5" s="5" customFormat="1" ht="119.25" customHeight="1" x14ac:dyDescent="0.25">
      <c r="A168" s="19" t="s">
        <v>307</v>
      </c>
      <c r="B168" s="20" t="s">
        <v>354</v>
      </c>
      <c r="C168" s="17">
        <v>353681</v>
      </c>
      <c r="D168" s="17">
        <v>366852</v>
      </c>
      <c r="E168" s="17">
        <v>388472</v>
      </c>
    </row>
    <row r="169" spans="1:5" s="5" customFormat="1" ht="109.5" customHeight="1" x14ac:dyDescent="0.25">
      <c r="A169" s="19" t="s">
        <v>308</v>
      </c>
      <c r="B169" s="20" t="s">
        <v>306</v>
      </c>
      <c r="C169" s="17">
        <v>668.3</v>
      </c>
      <c r="D169" s="17">
        <v>668.3</v>
      </c>
      <c r="E169" s="17">
        <v>668.3</v>
      </c>
    </row>
    <row r="170" spans="1:5" s="5" customFormat="1" ht="96" customHeight="1" x14ac:dyDescent="0.25">
      <c r="A170" s="19" t="s">
        <v>363</v>
      </c>
      <c r="B170" s="20" t="s">
        <v>364</v>
      </c>
      <c r="C170" s="17">
        <v>1060.4000000000001</v>
      </c>
      <c r="D170" s="17">
        <v>1060.4000000000001</v>
      </c>
      <c r="E170" s="17">
        <v>1060.4000000000001</v>
      </c>
    </row>
    <row r="171" spans="1:5" ht="45" x14ac:dyDescent="0.25">
      <c r="A171" s="19" t="s">
        <v>310</v>
      </c>
      <c r="B171" s="20" t="s">
        <v>311</v>
      </c>
      <c r="C171" s="16">
        <f>C172</f>
        <v>21210</v>
      </c>
      <c r="D171" s="16">
        <f t="shared" ref="D171:E171" si="51">D172</f>
        <v>22869</v>
      </c>
      <c r="E171" s="16">
        <f t="shared" si="51"/>
        <v>24153</v>
      </c>
    </row>
    <row r="172" spans="1:5" ht="45" x14ac:dyDescent="0.25">
      <c r="A172" s="19" t="s">
        <v>312</v>
      </c>
      <c r="B172" s="20" t="s">
        <v>313</v>
      </c>
      <c r="C172" s="16">
        <v>21210</v>
      </c>
      <c r="D172" s="16">
        <v>22869</v>
      </c>
      <c r="E172" s="16">
        <v>24153</v>
      </c>
    </row>
    <row r="173" spans="1:5" ht="75" x14ac:dyDescent="0.25">
      <c r="A173" s="19" t="s">
        <v>142</v>
      </c>
      <c r="B173" s="20" t="s">
        <v>143</v>
      </c>
      <c r="C173" s="16">
        <f>C174</f>
        <v>5071.5</v>
      </c>
      <c r="D173" s="16">
        <f t="shared" ref="D173:E173" si="52">D174</f>
        <v>5071.5</v>
      </c>
      <c r="E173" s="16">
        <f t="shared" si="52"/>
        <v>5071.5</v>
      </c>
    </row>
    <row r="174" spans="1:5" ht="68.25" customHeight="1" x14ac:dyDescent="0.25">
      <c r="A174" s="19" t="s">
        <v>144</v>
      </c>
      <c r="B174" s="20" t="s">
        <v>145</v>
      </c>
      <c r="C174" s="16">
        <v>5071.5</v>
      </c>
      <c r="D174" s="16">
        <v>5071.5</v>
      </c>
      <c r="E174" s="16">
        <v>5071.5</v>
      </c>
    </row>
    <row r="175" spans="1:5" ht="60" x14ac:dyDescent="0.25">
      <c r="A175" s="19" t="s">
        <v>146</v>
      </c>
      <c r="B175" s="25" t="s">
        <v>147</v>
      </c>
      <c r="C175" s="16">
        <f>C176</f>
        <v>10103.799999999999</v>
      </c>
      <c r="D175" s="16">
        <f t="shared" ref="D175:E175" si="53">D176</f>
        <v>18186.8</v>
      </c>
      <c r="E175" s="16">
        <f t="shared" si="53"/>
        <v>22228.3</v>
      </c>
    </row>
    <row r="176" spans="1:5" ht="60" x14ac:dyDescent="0.25">
      <c r="A176" s="19" t="s">
        <v>148</v>
      </c>
      <c r="B176" s="25" t="s">
        <v>149</v>
      </c>
      <c r="C176" s="16">
        <v>10103.799999999999</v>
      </c>
      <c r="D176" s="16">
        <v>18186.8</v>
      </c>
      <c r="E176" s="16">
        <v>22228.3</v>
      </c>
    </row>
    <row r="177" spans="1:7" ht="45" x14ac:dyDescent="0.25">
      <c r="A177" s="19" t="s">
        <v>315</v>
      </c>
      <c r="B177" s="25" t="s">
        <v>316</v>
      </c>
      <c r="C177" s="16">
        <f>C178</f>
        <v>1258.7</v>
      </c>
      <c r="D177" s="16">
        <f t="shared" ref="D177:E177" si="54">D178</f>
        <v>1368.7</v>
      </c>
      <c r="E177" s="16">
        <f t="shared" si="54"/>
        <v>1414.8</v>
      </c>
    </row>
    <row r="178" spans="1:7" ht="45" x14ac:dyDescent="0.25">
      <c r="A178" s="19" t="s">
        <v>318</v>
      </c>
      <c r="B178" s="25" t="s">
        <v>317</v>
      </c>
      <c r="C178" s="16">
        <v>1258.7</v>
      </c>
      <c r="D178" s="16">
        <v>1368.7</v>
      </c>
      <c r="E178" s="16">
        <v>1414.8</v>
      </c>
    </row>
    <row r="179" spans="1:7" ht="60" x14ac:dyDescent="0.25">
      <c r="A179" s="19" t="s">
        <v>150</v>
      </c>
      <c r="B179" s="20" t="s">
        <v>151</v>
      </c>
      <c r="C179" s="16">
        <f>C180</f>
        <v>24.5</v>
      </c>
      <c r="D179" s="16">
        <f t="shared" ref="D179:E179" si="55">D180</f>
        <v>213.2</v>
      </c>
      <c r="E179" s="16">
        <f t="shared" si="55"/>
        <v>23</v>
      </c>
    </row>
    <row r="180" spans="1:7" ht="60" x14ac:dyDescent="0.25">
      <c r="A180" s="19" t="s">
        <v>314</v>
      </c>
      <c r="B180" s="20" t="s">
        <v>152</v>
      </c>
      <c r="C180" s="16">
        <v>24.5</v>
      </c>
      <c r="D180" s="16">
        <v>213.2</v>
      </c>
      <c r="E180" s="16">
        <v>23</v>
      </c>
    </row>
    <row r="181" spans="1:7" ht="30" x14ac:dyDescent="0.25">
      <c r="A181" s="19" t="s">
        <v>319</v>
      </c>
      <c r="B181" s="20" t="s">
        <v>320</v>
      </c>
      <c r="C181" s="16">
        <f>C182</f>
        <v>2292</v>
      </c>
      <c r="D181" s="16">
        <f t="shared" ref="D181:E181" si="56">D182</f>
        <v>2052</v>
      </c>
      <c r="E181" s="16">
        <f t="shared" si="56"/>
        <v>2052</v>
      </c>
    </row>
    <row r="182" spans="1:7" ht="30" x14ac:dyDescent="0.25">
      <c r="A182" s="19" t="s">
        <v>321</v>
      </c>
      <c r="B182" s="20" t="s">
        <v>322</v>
      </c>
      <c r="C182" s="16">
        <v>2292</v>
      </c>
      <c r="D182" s="16">
        <v>2052</v>
      </c>
      <c r="E182" s="16">
        <v>2052</v>
      </c>
    </row>
    <row r="183" spans="1:7" s="5" customFormat="1" x14ac:dyDescent="0.25">
      <c r="A183" s="23" t="s">
        <v>153</v>
      </c>
      <c r="B183" s="26" t="s">
        <v>154</v>
      </c>
      <c r="C183" s="13">
        <f>C184+C186+C188</f>
        <v>27330.799999999999</v>
      </c>
      <c r="D183" s="13">
        <f t="shared" ref="D183:E183" si="57">D184+D186+D188</f>
        <v>25984.634999999998</v>
      </c>
      <c r="E183" s="13">
        <f t="shared" si="57"/>
        <v>25077.600000000002</v>
      </c>
      <c r="F183" s="4"/>
      <c r="G183" s="4"/>
    </row>
    <row r="184" spans="1:7" ht="75" x14ac:dyDescent="0.25">
      <c r="A184" s="19" t="s">
        <v>155</v>
      </c>
      <c r="B184" s="22" t="s">
        <v>156</v>
      </c>
      <c r="C184" s="16">
        <f>C185</f>
        <v>2051.6</v>
      </c>
      <c r="D184" s="16">
        <f t="shared" ref="D184:E184" si="58">D185</f>
        <v>2075.6</v>
      </c>
      <c r="E184" s="16">
        <f t="shared" si="58"/>
        <v>2104.6999999999998</v>
      </c>
    </row>
    <row r="185" spans="1:7" ht="75" x14ac:dyDescent="0.25">
      <c r="A185" s="19" t="s">
        <v>157</v>
      </c>
      <c r="B185" s="22" t="s">
        <v>158</v>
      </c>
      <c r="C185" s="16">
        <f>1582.9+468.7</f>
        <v>2051.6</v>
      </c>
      <c r="D185" s="16">
        <f>1606.9+468.7</f>
        <v>2075.6</v>
      </c>
      <c r="E185" s="16">
        <f>1636+468.7</f>
        <v>2104.6999999999998</v>
      </c>
    </row>
    <row r="186" spans="1:7" ht="60" x14ac:dyDescent="0.25">
      <c r="A186" s="19" t="s">
        <v>323</v>
      </c>
      <c r="B186" s="22" t="s">
        <v>324</v>
      </c>
      <c r="C186" s="16">
        <f>C187</f>
        <v>22316.3</v>
      </c>
      <c r="D186" s="16">
        <f t="shared" ref="D186" si="59">D187</f>
        <v>21663.599999999999</v>
      </c>
      <c r="E186" s="16">
        <f t="shared" ref="E186" si="60">E187</f>
        <v>21270</v>
      </c>
    </row>
    <row r="187" spans="1:7" ht="75" x14ac:dyDescent="0.25">
      <c r="A187" s="19" t="s">
        <v>325</v>
      </c>
      <c r="B187" s="22" t="s">
        <v>326</v>
      </c>
      <c r="C187" s="16">
        <v>22316.3</v>
      </c>
      <c r="D187" s="16">
        <v>21663.599999999999</v>
      </c>
      <c r="E187" s="16">
        <v>21270</v>
      </c>
    </row>
    <row r="188" spans="1:7" s="5" customFormat="1" x14ac:dyDescent="0.25">
      <c r="A188" s="19" t="s">
        <v>159</v>
      </c>
      <c r="B188" s="22" t="s">
        <v>160</v>
      </c>
      <c r="C188" s="17">
        <f>SUM(C189:C190)</f>
        <v>2962.9</v>
      </c>
      <c r="D188" s="17">
        <f>SUM(D189:D190)</f>
        <v>2245.4349999999999</v>
      </c>
      <c r="E188" s="17">
        <f>SUM(E189:E190)</f>
        <v>1702.9</v>
      </c>
    </row>
    <row r="189" spans="1:7" ht="75" x14ac:dyDescent="0.25">
      <c r="A189" s="19" t="s">
        <v>327</v>
      </c>
      <c r="B189" s="22" t="s">
        <v>353</v>
      </c>
      <c r="C189" s="17">
        <v>1260</v>
      </c>
      <c r="D189" s="27">
        <v>542.53499999999997</v>
      </c>
      <c r="E189" s="17">
        <v>0</v>
      </c>
    </row>
    <row r="190" spans="1:7" s="5" customFormat="1" ht="82.5" customHeight="1" x14ac:dyDescent="0.25">
      <c r="A190" s="19" t="s">
        <v>328</v>
      </c>
      <c r="B190" s="22" t="s">
        <v>329</v>
      </c>
      <c r="C190" s="17">
        <v>1702.9</v>
      </c>
      <c r="D190" s="17">
        <v>1702.9</v>
      </c>
      <c r="E190" s="17">
        <v>1702.9</v>
      </c>
    </row>
    <row r="191" spans="1:7" s="5" customFormat="1" x14ac:dyDescent="0.25">
      <c r="A191" s="23"/>
      <c r="B191" s="24" t="s">
        <v>161</v>
      </c>
      <c r="C191" s="28">
        <f>C109+C13</f>
        <v>1783769.97</v>
      </c>
      <c r="D191" s="28">
        <f>D109+D13</f>
        <v>1667778.4770000002</v>
      </c>
      <c r="E191" s="28">
        <f>E109+E13</f>
        <v>1549025.4669999999</v>
      </c>
      <c r="F191" s="6"/>
    </row>
    <row r="192" spans="1:7" x14ac:dyDescent="0.25">
      <c r="A192" s="29"/>
      <c r="B192" s="7"/>
      <c r="C192" s="7"/>
      <c r="D192" s="7"/>
      <c r="E192" s="7"/>
    </row>
  </sheetData>
  <mergeCells count="6">
    <mergeCell ref="A7:E10"/>
    <mergeCell ref="C1:E1"/>
    <mergeCell ref="C2:E2"/>
    <mergeCell ref="C3:E3"/>
    <mergeCell ref="C4:E4"/>
    <mergeCell ref="C5:E5"/>
  </mergeCells>
  <pageMargins left="0.78740157480314965" right="0" top="0.15748031496062992" bottom="0.15748031496062992" header="0" footer="0"/>
  <pageSetup paperSize="9" scale="71" fitToHeight="0"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840" activePane="bottomLeft"/>
      <selection sqref="A1:XFD1048576"/>
      <selection pane="bottomLeft" activeCell="B33" sqref="B33"/>
    </sheetView>
  </sheetViews>
  <sheetFormatPr defaultRowHeight="15" x14ac:dyDescent="0.25"/>
  <cols>
    <col min="1" max="1" width="24" style="1" customWidth="1"/>
    <col min="2" max="2" width="82.85546875" style="1" customWidth="1"/>
    <col min="3" max="3" width="11.140625" style="1" customWidth="1"/>
    <col min="4" max="16384" width="9.140625" style="1"/>
  </cols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raifo23</dc:creator>
  <cp:lastModifiedBy>raifo36</cp:lastModifiedBy>
  <cp:lastPrinted>2024-11-13T12:57:39Z</cp:lastPrinted>
  <dcterms:created xsi:type="dcterms:W3CDTF">2024-07-31T07:53:52Z</dcterms:created>
  <dcterms:modified xsi:type="dcterms:W3CDTF">2025-01-15T06:50:53Z</dcterms:modified>
</cp:coreProperties>
</file>